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331" documentId="13_ncr:1_{F6CB121F-512D-4AA6-A0C1-0FB36C537598}" xr6:coauthVersionLast="47" xr6:coauthVersionMax="47" xr10:uidLastSave="{B8FB7E29-B20A-4719-8621-FFF1A1D38818}"/>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3" i="4"/>
  <c r="G3" i="4"/>
  <c r="I3" i="4"/>
  <c r="J3" i="4"/>
  <c r="L3" i="4"/>
  <c r="B4" i="4"/>
  <c r="G4" i="4"/>
  <c r="I4" i="4"/>
  <c r="J4" i="4"/>
  <c r="L4" i="4"/>
  <c r="B5" i="4"/>
  <c r="G5" i="4"/>
  <c r="I5" i="4"/>
  <c r="J5" i="4"/>
  <c r="L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<sst xmlns="http://schemas.openxmlformats.org/spreadsheetml/2006/main" count="178593" uniqueCount="39079">
  <si>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</si>
  <si>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</si>
  <si>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</si>
  <si>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</si>
  <si>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</si>
  <si>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</si>
  <si>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</si>
  <si>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</si>
  <si>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</si>
  <si>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</si>
  <si>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</si>
  <si>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</si>
  <si>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</si>
  <si>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</si>
  <si>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</si>
  <si>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</si>
  <si>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</si>
  <si>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</si>
  <si>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</si>
  <si>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</si>
  <si>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</si>
  <si>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</si>
  <si>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</si>
  <si>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</si>
  <si>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</si>
  <si>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</si>
  <si>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</si>
  <si>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</si>
  <si>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</si>
  <si>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</si>
  <si>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</si>
  <si>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</si>
  <si>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</si>
  <si>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</si>
  <si>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</si>
  <si>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</si>
  <si>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</si>
  <si>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</si>
  <si>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</si>
  <si>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</si>
  <si>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</si>
  <si>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</si>
  <si>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</si>
  <si>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</si>
  <si>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</si>
  <si>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</si>
  <si>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</si>
  <si>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</si>
  <si>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</si>
  <si>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</si>
  <si>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</si>
  <si>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</si>
  <si>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</si>
  <si>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</si>
  <si>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</si>
  <si>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</si>
  <si>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</si>
  <si>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</si>
  <si>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</si>
  <si>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</si>
  <si>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</si>
  <si>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</si>
  <si>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</si>
  <si>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</si>
  <si>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</si>
  <si>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</si>
  <si>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</si>
  <si>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</si>
  <si>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</si>
  <si>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</si>
  <si>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</si>
  <si>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</si>
  <si>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</si>
  <si>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</si>
  <si>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</si>
  <si>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</si>
  <si>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</si>
  <si>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</si>
  <si>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</si>
  <si>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</si>
  <si>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</si>
  <si>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</si>
  <si>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</si>
  <si>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</si>
  <si>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</si>
  <si>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</si>
  <si>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</si>
  <si>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</si>
  <si>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</si>
  <si>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</si>
  <si>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</si>
  <si>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</si>
  <si>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</si>
  <si>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</si>
  <si>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</si>
  <si>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</si>
  <si>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</si>
  <si>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</si>
  <si>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</si>
  <si>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</si>
  <si>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</si>
  <si>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</si>
  <si>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</si>
  <si>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</si>
  <si>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</si>
  <si>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</si>
  <si>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</si>
  <si>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</si>
  <si>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</si>
  <si>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</si>
  <si>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</si>
  <si>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</si>
  <si>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</si>
  <si>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</si>
  <si>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</si>
  <si>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</si>
  <si>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</si>
  <si>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</si>
  <si>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</si>
  <si>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</si>
  <si>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</si>
  <si>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</si>
  <si>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</si>
  <si>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</si>
  <si>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</si>
  <si>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</si>
  <si>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</si>
  <si>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</si>
  <si>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</si>
  <si>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</si>
  <si>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</si>
  <si>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</si>
  <si>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</si>
  <si>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</si>
  <si>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</si>
  <si>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</si>
  <si>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</si>
  <si>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</si>
  <si>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</si>
  <si>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</si>
  <si>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</si>
  <si>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</si>
  <si>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</si>
  <si>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</si>
  <si>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</si>
  <si>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</si>
  <si>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</si>
  <si>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</si>
  <si>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</si>
  <si>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</si>
  <si>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</si>
  <si>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</si>
  <si>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</si>
  <si>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</si>
  <si>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</si>
  <si>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</si>
  <si>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</si>
  <si>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</si>
  <si>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</si>
  <si>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</si>
  <si>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</si>
  <si>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</si>
  <si>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</si>
  <si>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</si>
  <si>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</si>
  <si>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</si>
  <si>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</si>
  <si>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</si>
  <si>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</si>
  <si>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</si>
  <si>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</si>
  <si>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</si>
  <si>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</si>
  <si>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</si>
  <si>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</si>
  <si>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</si>
  <si>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</si>
  <si>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</si>
  <si>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</si>
  <si>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</si>
  <si>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</si>
  <si>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</si>
  <si>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</si>
  <si>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</si>
  <si>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</si>
  <si>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</si>
  <si>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</si>
  <si>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</si>
  <si>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</si>
  <si>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</si>
  <si>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</si>
  <si>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</si>
  <si>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</si>
  <si>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</si>
  <si>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</si>
  <si>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</si>
  <si>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</si>
  <si>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</si>
  <si>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</si>
  <si>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</si>
  <si>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</si>
  <si>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</si>
  <si>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</si>
  <si>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</si>
  <si>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</si>
  <si>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</si>
  <si>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</si>
  <si>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</si>
  <si>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</si>
  <si>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</si>
  <si>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</si>
  <si>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</si>
  <si>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</si>
  <si>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</si>
  <si>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</si>
  <si>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</si>
  <si>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</si>
  <si>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</si>
  <si>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</si>
  <si>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</si>
  <si>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</si>
  <si>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</si>
  <si>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</si>
  <si>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</si>
  <si>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</si>
  <si>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</si>
  <si>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</si>
  <si>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</si>
  <si>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</si>
  <si>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</si>
  <si>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</si>
  <si>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</si>
  <si>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</si>
  <si>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</si>
  <si>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</si>
  <si>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</si>
  <si>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</si>
  <si>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</si>
  <si>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</si>
  <si>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</si>
  <si>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</si>
  <si>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</si>
  <si>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</si>
  <si>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</si>
  <si>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</si>
  <si>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</si>
  <si>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</si>
  <si>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</si>
  <si>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</si>
  <si>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</si>
  <si>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</si>
  <si>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</si>
  <si>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</si>
  <si>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</si>
  <si>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</si>
  <si>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</si>
  <si>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</si>
  <si>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</si>
  <si>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</si>
  <si>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</si>
  <si>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</si>
  <si>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</si>
  <si>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</si>
  <si>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</si>
  <si>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</si>
  <si>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</si>
  <si>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</si>
  <si>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</si>
  <si>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</si>
  <si>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</si>
  <si>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</si>
  <si>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</si>
  <si>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</si>
  <si>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</si>
  <si>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</si>
  <si>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</si>
  <si>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</si>
  <si>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</si>
  <si>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</si>
  <si>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</si>
  <si>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</si>
  <si>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</si>
  <si>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</si>
  <si>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</si>
  <si>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</si>
  <si>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</si>
  <si>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</si>
  <si>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</si>
  <si>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</si>
  <si>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</si>
  <si>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</si>
  <si>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</si>
  <si>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</si>
  <si>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</si>
  <si>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</si>
  <si>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</si>
  <si>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</si>
  <si>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</si>
  <si>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</si>
  <si>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</si>
  <si>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</si>
  <si>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</si>
  <si>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</si>
  <si>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</si>
  <si>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</si>
  <si>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</si>
  <si>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</si>
  <si>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</si>
  <si>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</si>
  <si>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</si>
  <si>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</si>
  <si>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</si>
  <si>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</si>
  <si>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</si>
  <si>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</si>
  <si>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</si>
  <si>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</si>
  <si>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</si>
  <si>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</si>
  <si>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</si>
  <si>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</si>
  <si>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</si>
  <si>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</si>
  <si>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</si>
  <si>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</si>
  <si>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</si>
  <si>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</si>
  <si>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</si>
  <si>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</si>
  <si>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</si>
  <si>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</si>
  <si>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</si>
  <si>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</si>
  <si>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</si>
  <si>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</si>
  <si>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</si>
  <si>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</si>
  <si>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</si>
  <si>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</si>
  <si>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</si>
  <si>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</si>
  <si>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</si>
  <si>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</si>
  <si>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</si>
  <si>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</si>
  <si>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</si>
  <si>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</si>
  <si>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</si>
  <si>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</si>
  <si>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</si>
  <si>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</si>
  <si>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</si>
  <si>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</si>
  <si>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</si>
  <si>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</si>
  <si>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</si>
  <si>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</si>
  <si>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</si>
  <si>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</si>
  <si>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</si>
  <si>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</si>
  <si>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</si>
  <si>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</si>
  <si>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</si>
  <si>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</si>
  <si>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</si>
  <si>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</si>
  <si>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</si>
  <si>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</si>
  <si>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</si>
  <si>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</si>
  <si>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</si>
  <si>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</si>
  <si>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</si>
  <si>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</si>
  <si>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</si>
  <si>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</si>
  <si>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</si>
  <si>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</si>
  <si>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</si>
  <si>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</si>
  <si>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</si>
  <si>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</si>
  <si>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</si>
  <si>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</si>
  <si>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</si>
  <si>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</si>
  <si>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</si>
  <si>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</si>
  <si>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</si>
  <si>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</si>
  <si>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</si>
  <si>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</si>
  <si>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</si>
  <si>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</si>
  <si>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</si>
  <si>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</si>
  <si>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</si>
  <si>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</si>
  <si>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</si>
  <si>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</si>
  <si>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</si>
  <si>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</si>
  <si>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</si>
  <si>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</si>
  <si>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</si>
  <si>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</si>
  <si>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</si>
  <si>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</si>
  <si>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</si>
  <si>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</si>
  <si>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</si>
  <si>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</si>
  <si>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</si>
  <si>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</si>
  <si>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</si>
  <si>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</si>
  <si>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</si>
  <si>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</si>
  <si>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</si>
  <si>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</si>
  <si>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</si>
  <si>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</si>
  <si>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</si>
  <si>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</si>
  <si>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</si>
  <si>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</si>
  <si>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</si>
  <si>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</si>
  <si>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</si>
  <si>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</si>
  <si>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</si>
  <si>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</si>
  <si>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</si>
  <si>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</si>
  <si>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</si>
  <si>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</si>
  <si>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</si>
  <si>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</si>
  <si>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</si>
  <si>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</si>
  <si>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</si>
  <si>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</si>
  <si>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</si>
  <si>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</si>
  <si>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</si>
  <si>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</si>
  <si>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</si>
  <si>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</si>
  <si>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</si>
  <si>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</si>
  <si>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</si>
  <si>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</si>
  <si>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</si>
  <si>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</si>
  <si>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</si>
  <si>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</si>
  <si>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</si>
  <si>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</si>
  <si>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</si>
  <si>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</si>
  <si>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</si>
  <si>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</si>
  <si>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</si>
  <si>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</si>
  <si>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</si>
  <si>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</si>
  <si>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</si>
  <si>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</si>
  <si>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</si>
  <si>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</si>
  <si>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</si>
  <si>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</si>
  <si>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</si>
  <si>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</si>
  <si>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</si>
  <si>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</si>
  <si>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</si>
  <si>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</si>
  <si>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</si>
  <si>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</si>
  <si>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</si>
  <si>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</si>
  <si>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</si>
  <si>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</si>
  <si>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</si>
  <si>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</si>
  <si>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</si>
  <si>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</si>
  <si>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</si>
  <si>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</si>
  <si>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</si>
  <si>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</si>
  <si>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</si>
  <si>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</si>
  <si>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</si>
  <si>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</si>
  <si>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</si>
  <si>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</si>
  <si>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</si>
  <si>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</si>
  <si>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</si>
  <si>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</si>
  <si>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</si>
  <si>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</si>
  <si>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</si>
  <si>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</si>
  <si>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</si>
  <si>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</si>
  <si>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</si>
  <si>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</si>
  <si>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</si>
  <si>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</si>
  <si>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</si>
  <si>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</si>
  <si>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</si>
  <si>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</si>
  <si>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</si>
  <si>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</si>
  <si>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</si>
  <si>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</si>
  <si>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</si>
  <si>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</si>
  <si>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</si>
  <si>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</si>
  <si>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</si>
  <si>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</si>
  <si>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</si>
  <si>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</si>
  <si>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</si>
  <si>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</si>
  <si>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</si>
  <si>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</si>
  <si>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</si>
  <si>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</si>
  <si>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</si>
  <si>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</si>
  <si>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</si>
  <si>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</si>
  <si>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</si>
  <si>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</si>
  <si>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</si>
  <si>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</si>
  <si>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</si>
  <si>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</si>
  <si>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</si>
  <si>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</si>
  <si>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</si>
  <si>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</si>
  <si>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</si>
  <si>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</si>
  <si>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</si>
  <si>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</si>
  <si>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</si>
  <si>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</si>
  <si>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</si>
  <si>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</si>
  <si>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</si>
  <si>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</si>
  <si>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</si>
  <si>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</si>
  <si>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</si>
  <si>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</si>
  <si>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</si>
  <si>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</si>
  <si>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</si>
  <si>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</si>
  <si>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</si>
  <si>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</si>
  <si>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</si>
  <si>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</si>
  <si>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</si>
  <si>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</si>
  <si>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</si>
  <si>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</si>
  <si>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</si>
  <si>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</si>
  <si>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</si>
  <si>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</si>
  <si>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</si>
  <si>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</si>
  <si>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</si>
  <si>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</si>
  <si>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</si>
  <si>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</si>
  <si>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</si>
  <si>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</si>
  <si>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</si>
  <si>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</si>
  <si>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</si>
  <si>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</si>
  <si>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</si>
  <si>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</si>
  <si>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</si>
  <si>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</si>
  <si>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</si>
  <si>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</si>
  <si>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</si>
  <si>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</si>
  <si>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</si>
  <si>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</si>
  <si>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</si>
  <si>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</si>
  <si>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</si>
  <si>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</si>
  <si>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</si>
  <si>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</si>
  <si>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</si>
  <si>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</si>
  <si>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</si>
  <si>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</si>
  <si>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</si>
  <si>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</si>
  <si>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</si>
  <si>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</si>
  <si>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</si>
  <si>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</si>
  <si>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</si>
  <si>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</si>
  <si>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</si>
  <si>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</si>
  <si>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</si>
  <si>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</si>
  <si>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</si>
  <si>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</si>
  <si>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</si>
  <si>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</si>
  <si>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</si>
  <si>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</si>
  <si>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</si>
  <si>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</si>
  <si>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</si>
  <si>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</si>
  <si>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</si>
  <si>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</si>
  <si>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</si>
  <si>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</si>
  <si>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</si>
  <si>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</si>
  <si>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</si>
  <si>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</si>
  <si>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</si>
  <si>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</si>
  <si>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</si>
  <si>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</si>
  <si>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</si>
  <si>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</si>
  <si>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</si>
  <si>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</si>
  <si>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</si>
  <si>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</si>
  <si>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</si>
  <si>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</si>
  <si>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</si>
  <si>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</si>
  <si>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</si>
  <si>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</si>
  <si>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</si>
  <si>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</si>
  <si>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</si>
  <si>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</si>
  <si>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</si>
  <si>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</si>
  <si>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</si>
  <si>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</si>
  <si>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</si>
  <si>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</si>
  <si>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</si>
  <si>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</si>
  <si>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</si>
  <si>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</si>
  <si>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</si>
  <si>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</si>
  <si>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</si>
  <si>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</si>
  <si>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</si>
  <si>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</si>
  <si>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</si>
  <si>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</si>
  <si>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</si>
  <si>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</si>
  <si>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</si>
  <si>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</si>
  <si>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</si>
  <si>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</si>
  <si>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</si>
  <si>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</si>
  <si>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</si>
  <si>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</si>
  <si>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</si>
  <si>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</si>
  <si>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</si>
  <si>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</si>
  <si>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</si>
  <si>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</si>
  <si>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</si>
  <si>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</si>
  <si>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</si>
  <si>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</si>
  <si>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</si>
  <si>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</si>
  <si>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</si>
  <si>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</si>
  <si>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</si>
  <si>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</si>
  <si>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</si>
  <si>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</si>
  <si>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</si>
  <si>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</si>
  <si>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</si>
  <si>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</si>
  <si>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</si>
  <si>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</si>
  <si>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</si>
  <si>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</si>
  <si>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</si>
  <si>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</si>
  <si>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</si>
  <si>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</si>
  <si>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</si>
  <si>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</si>
  <si>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</si>
  <si>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</si>
  <si>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</si>
  <si>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</si>
  <si>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</si>
  <si>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</si>
  <si>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</si>
  <si>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</si>
  <si>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</si>
  <si>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</si>
  <si>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</si>
  <si>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</si>
  <si>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</si>
  <si>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</si>
  <si>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</si>
  <si>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</si>
  <si>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</si>
  <si>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</si>
  <si>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</si>
  <si>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</si>
  <si>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</si>
  <si>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</si>
  <si>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</si>
  <si>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</si>
  <si>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</si>
  <si>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</si>
  <si>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</si>
  <si>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</si>
  <si>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</si>
  <si>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</si>
  <si>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</si>
  <si>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</si>
  <si>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</si>
  <si>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</si>
  <si>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</si>
  <si>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</si>
  <si>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</si>
  <si>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</si>
  <si>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</si>
  <si>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</si>
  <si>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</si>
  <si>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</si>
  <si>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</si>
  <si>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</si>
  <si>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</si>
  <si>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</si>
  <si>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</si>
  <si>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</si>
  <si>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</si>
  <si>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</si>
  <si>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</si>
  <si>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</si>
  <si>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</si>
  <si>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</si>
  <si>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</si>
  <si>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</si>
  <si>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</si>
  <si>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</si>
  <si>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</si>
  <si>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</si>
  <si>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</si>
  <si>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</si>
  <si>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</si>
  <si>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</si>
  <si>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</si>
  <si>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</si>
  <si>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</si>
  <si>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</si>
  <si>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</si>
  <si>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</si>
  <si>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</si>
  <si>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</si>
  <si>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</si>
  <si>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</si>
  <si>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</si>
  <si>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</si>
  <si>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</si>
  <si>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</si>
  <si>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</si>
  <si>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</si>
  <si>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</si>
  <si>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</si>
  <si>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</si>
  <si>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</si>
  <si>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</si>
  <si>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</si>
  <si>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</si>
  <si>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</si>
  <si>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</si>
  <si>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</si>
  <si>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</si>
  <si>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</si>
  <si>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</si>
  <si>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</si>
  <si>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</si>
  <si>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</si>
  <si>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</si>
  <si>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</si>
  <si>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</si>
  <si>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</si>
  <si>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</si>
  <si>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</si>
  <si>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</si>
  <si>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</si>
  <si>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</si>
  <si>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</si>
  <si>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</si>
  <si>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</si>
  <si>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</si>
  <si>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</si>
  <si>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</si>
  <si>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</si>
  <si>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</si>
  <si>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</si>
  <si>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</si>
  <si>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</si>
  <si>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</si>
  <si>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</si>
  <si>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</si>
  <si>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</si>
  <si>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</si>
  <si>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</si>
  <si>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</si>
  <si>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</si>
  <si>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</si>
  <si>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</si>
  <si>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</si>
  <si>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</si>
  <si>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</si>
  <si>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</si>
  <si>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</si>
  <si>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</si>
  <si>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</si>
  <si>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</si>
  <si>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</si>
  <si>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</si>
  <si>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</si>
  <si>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</si>
  <si>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</si>
  <si>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</si>
  <si>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</si>
  <si>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</si>
  <si>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</si>
  <si>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</si>
  <si>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</si>
  <si>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</si>
  <si>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</si>
  <si>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</si>
  <si>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</si>
  <si>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</si>
  <si>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</si>
  <si>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</si>
  <si>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</si>
  <si>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</si>
  <si>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</si>
  <si>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</si>
  <si>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</si>
  <si>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</si>
  <si>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</si>
  <si>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</si>
  <si>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</si>
  <si>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</si>
  <si>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</si>
  <si>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</si>
  <si>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</si>
  <si>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</si>
  <si>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</si>
  <si>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</si>
  <si>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</si>
  <si>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</si>
  <si>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</si>
  <si>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</si>
  <si>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</si>
  <si>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</si>
  <si>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</si>
  <si>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</si>
  <si>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</si>
  <si>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</si>
  <si>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</si>
  <si>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</si>
  <si>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</si>
  <si>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</si>
  <si>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</si>
  <si>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</si>
  <si>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</si>
  <si>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</si>
  <si>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</si>
  <si>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</si>
  <si>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</si>
  <si>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</si>
  <si>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</si>
  <si>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</si>
  <si>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</si>
  <si>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</si>
  <si>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</si>
  <si>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</si>
  <si>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</si>
  <si>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</si>
  <si>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</si>
  <si>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</si>
  <si>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</si>
  <si>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</si>
  <si>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</si>
  <si>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</si>
  <si>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</si>
  <si>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</si>
  <si>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</si>
  <si>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</si>
  <si>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</si>
  <si>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</si>
  <si>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</si>
  <si>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</si>
  <si>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</si>
  <si>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</si>
  <si>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</si>
  <si>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</si>
  <si>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</si>
  <si>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</si>
  <si>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</si>
  <si>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</si>
  <si>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</si>
  <si>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</si>
  <si>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</si>
  <si>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</si>
  <si>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</si>
  <si>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</si>
  <si>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</si>
  <si>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</si>
  <si>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</si>
  <si>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</si>
  <si>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</si>
  <si>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</si>
  <si>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</si>
  <si>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</si>
  <si>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</si>
  <si>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</si>
  <si>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</si>
  <si>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</si>
  <si>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</si>
  <si>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</si>
  <si>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</si>
  <si>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</si>
  <si>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</si>
  <si>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</si>
  <si>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</si>
  <si>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</si>
  <si>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</si>
  <si>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</si>
  <si>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</si>
  <si>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</si>
  <si>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</si>
  <si>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</si>
  <si>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</si>
  <si>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</si>
  <si>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</si>
  <si>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</si>
  <si>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</si>
  <si>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</si>
  <si>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</si>
  <si>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</si>
  <si>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</si>
  <si>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</si>
  <si>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</si>
  <si>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</si>
  <si>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</si>
  <si>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</si>
  <si>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</si>
  <si>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</si>
  <si>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</si>
  <si>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</si>
  <si>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</si>
  <si>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</si>
  <si>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</si>
  <si>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</si>
  <si>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</si>
  <si>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</si>
  <si>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</si>
  <si>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</si>
  <si>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</si>
  <si>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</si>
  <si>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</si>
  <si>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</si>
  <si>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</si>
  <si>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</si>
  <si>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</si>
  <si>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</si>
  <si>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</si>
  <si>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</si>
  <si>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</si>
  <si>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</si>
  <si>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</si>
  <si>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</si>
  <si>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</si>
  <si>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</si>
  <si>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</si>
  <si>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</si>
  <si>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</si>
  <si>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</si>
  <si>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</si>
  <si>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</si>
  <si>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</si>
  <si>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</si>
  <si>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</si>
  <si>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</si>
  <si>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</si>
  <si>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</si>
  <si>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</si>
  <si>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</si>
  <si>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</si>
  <si>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</si>
  <si>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</si>
  <si>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</si>
  <si>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</si>
  <si>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</si>
  <si>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</si>
  <si>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</si>
  <si>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</si>
  <si>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</si>
  <si>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</si>
  <si>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</si>
  <si>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</si>
  <si>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</si>
  <si>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</si>
  <si>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</si>
  <si>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</si>
  <si>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</si>
  <si>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</si>
  <si>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</si>
  <si>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</si>
  <si>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</si>
  <si>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</si>
  <si>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</si>
  <si>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</si>
  <si>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</si>
  <si>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</si>
  <si>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</si>
  <si>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</si>
  <si>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</si>
  <si>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</si>
  <si>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</si>
  <si>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</si>
  <si>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</si>
  <si>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</si>
  <si>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</si>
  <si>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</si>
  <si>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</si>
  <si>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</si>
  <si>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</si>
  <si>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</si>
  <si>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</si>
  <si>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</si>
  <si>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</si>
  <si>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</si>
  <si>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</si>
  <si>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</si>
  <si>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</si>
  <si>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</si>
  <si>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</si>
  <si>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</si>
  <si>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</si>
  <si>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</si>
  <si>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</si>
  <si>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</si>
  <si>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</si>
  <si>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</si>
  <si>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</si>
  <si>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</si>
  <si>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</si>
  <si>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</si>
  <si>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</si>
  <si>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</si>
  <si>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</si>
  <si>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</si>
  <si>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</si>
  <si>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</si>
  <si>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</si>
  <si>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</si>
  <si>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</si>
  <si>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</si>
  <si>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</si>
  <si>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</si>
  <si>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</si>
  <si>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</si>
  <si>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</si>
  <si>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</si>
  <si>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</si>
  <si>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</si>
  <si>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</si>
  <si>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</si>
  <si>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</si>
  <si>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</si>
  <si>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</si>
  <si>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</si>
  <si>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</si>
  <si>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</si>
  <si>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</si>
  <si>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</si>
  <si>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</si>
  <si>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</si>
  <si>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</si>
  <si>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</si>
  <si>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</si>
  <si>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</si>
  <si>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</si>
  <si>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</si>
  <si>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</si>
  <si>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</si>
  <si>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</si>
  <si>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</si>
  <si>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</si>
  <si>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</si>
  <si>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</si>
  <si>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</si>
  <si>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</si>
  <si>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</si>
  <si>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</si>
  <si>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</si>
  <si>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</si>
  <si>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</si>
  <si>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</si>
  <si>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</si>
  <si>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</si>
  <si>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</si>
  <si>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</si>
  <si>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</si>
  <si>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</si>
  <si>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</si>
  <si>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</si>
  <si>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</si>
  <si>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</si>
  <si>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</si>
  <si>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</si>
  <si>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</si>
  <si>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</si>
  <si>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</si>
  <si>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</si>
  <si>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</si>
  <si>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</si>
  <si>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</si>
  <si>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</si>
  <si>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</si>
  <si>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</si>
  <si>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</si>
  <si>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</si>
  <si>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</si>
  <si>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</si>
  <si>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</si>
  <si>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</si>
  <si>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</si>
  <si>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</si>
  <si>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</si>
  <si>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</si>
  <si>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</si>
  <si>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</si>
  <si>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</si>
  <si>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</si>
  <si>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</si>
  <si>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</si>
  <si>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</si>
  <si>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</si>
  <si>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</si>
  <si>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</si>
  <si>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</si>
  <si>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</si>
  <si>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</si>
  <si>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</si>
  <si>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</si>
  <si>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</si>
  <si>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</si>
  <si>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</si>
  <si>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</si>
  <si>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</si>
  <si>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</si>
  <si>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</si>
  <si>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</si>
  <si>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</si>
  <si>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</si>
  <si>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</si>
  <si>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</si>
  <si>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</si>
  <si>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</si>
  <si>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</si>
  <si>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</si>
  <si>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</si>
  <si>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</si>
  <si>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</si>
  <si>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</si>
  <si>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</si>
  <si>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</si>
  <si>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</si>
  <si>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</si>
  <si>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</si>
  <si>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</si>
  <si>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</si>
  <si>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</si>
  <si>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</si>
  <si>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</si>
  <si>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</si>
  <si>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</si>
  <si>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</si>
  <si>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</si>
  <si>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</si>
  <si>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</si>
  <si>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</si>
  <si>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</si>
  <si>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</si>
  <si>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</si>
  <si>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</si>
  <si>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</si>
  <si>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</si>
  <si>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</si>
  <si>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</si>
  <si>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</si>
  <si>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</si>
  <si>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</si>
  <si>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</si>
  <si>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</si>
  <si>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</si>
  <si>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</si>
  <si>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</si>
  <si>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</si>
  <si>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</si>
  <si>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</si>
  <si>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</si>
  <si>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</si>
  <si>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</si>
  <si>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</si>
  <si>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</si>
  <si>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</si>
  <si>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</si>
  <si>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</si>
  <si>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</si>
  <si>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</si>
  <si>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</si>
  <si>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</si>
  <si>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</si>
  <si>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</si>
  <si>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</si>
  <si>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</si>
  <si>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</si>
  <si>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</si>
  <si>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</si>
  <si>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</si>
  <si>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</si>
  <si>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</si>
  <si>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</si>
  <si>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</si>
  <si>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</si>
  <si>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</si>
  <si>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</si>
  <si>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</si>
  <si>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</si>
  <si>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</si>
  <si>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</si>
  <si>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</si>
  <si>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</si>
  <si>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</si>
  <si>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</si>
  <si>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</si>
  <si>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</si>
  <si>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</si>
  <si>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</si>
  <si>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</si>
  <si>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</si>
  <si>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</si>
  <si>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</si>
  <si>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</si>
  <si>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</si>
  <si>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</si>
  <si>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</si>
  <si>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</si>
  <si>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</si>
  <si>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</si>
  <si>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</si>
  <si>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</si>
  <si>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</si>
  <si>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</si>
  <si>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</si>
  <si>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</si>
  <si>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</si>
  <si>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</si>
  <si>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</si>
  <si>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</si>
  <si>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</si>
  <si>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</si>
  <si>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</si>
  <si>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</si>
  <si>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</si>
  <si>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</si>
  <si>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</si>
  <si>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</si>
  <si>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</si>
  <si>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</si>
  <si>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</si>
  <si>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</si>
  <si>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</si>
  <si>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</si>
  <si>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</si>
  <si>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</si>
  <si>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</si>
  <si>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</si>
  <si>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</si>
  <si>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</si>
  <si>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</si>
  <si>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</si>
  <si>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</si>
  <si>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</si>
  <si>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</si>
  <si>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</si>
  <si>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</si>
  <si>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</si>
  <si>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</si>
  <si>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</si>
  <si>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</si>
  <si>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</si>
  <si>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</si>
  <si>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</si>
  <si>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</si>
  <si>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</si>
  <si>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</si>
  <si>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</si>
  <si>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</si>
  <si>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</si>
  <si>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</si>
  <si>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</si>
  <si>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</si>
  <si>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</si>
  <si>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</si>
  <si>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</si>
  <si>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</si>
  <si>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</si>
  <si>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</si>
  <si>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</si>
  <si>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</si>
  <si>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</si>
  <si>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</si>
  <si>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</si>
  <si>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</si>
  <si>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</si>
  <si>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</si>
  <si>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</si>
  <si>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</si>
  <si>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</si>
  <si>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</si>
  <si>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</si>
  <si>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</si>
  <si>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</si>
  <si>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</si>
  <si>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</si>
  <si>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</si>
  <si>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</si>
  <si>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</si>
  <si>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</si>
  <si>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</si>
  <si>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</si>
  <si>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</si>
  <si>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</si>
  <si>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</si>
  <si>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</si>
  <si>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</si>
  <si>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</si>
  <si>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</si>
  <si>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</si>
  <si>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</si>
  <si>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</si>
  <si>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</si>
  <si>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</si>
  <si>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</si>
  <si>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</si>
  <si>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</si>
  <si>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</si>
  <si>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</si>
  <si>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</si>
  <si>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</si>
  <si>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</si>
  <si>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</si>
  <si>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</si>
  <si>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</si>
  <si>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</si>
  <si>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</si>
  <si>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</si>
  <si>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</si>
  <si>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</si>
  <si>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</si>
  <si>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</si>
  <si>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</si>
  <si>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</si>
  <si>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</si>
  <si>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</si>
  <si>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</si>
  <si>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</si>
  <si>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</si>
  <si>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</si>
  <si>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</si>
  <si>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</si>
  <si>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</si>
  <si>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</si>
  <si>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</si>
  <si>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</si>
  <si>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</si>
  <si>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</si>
  <si>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</si>
  <si>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</si>
  <si>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</si>
  <si>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</si>
  <si>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</si>
  <si>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</si>
  <si>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</si>
  <si>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</si>
  <si>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</si>
  <si>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</si>
  <si>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</si>
  <si>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</si>
  <si>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</si>
  <si>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</si>
  <si>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</si>
  <si>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</si>
  <si>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</si>
  <si>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</si>
  <si>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</si>
  <si>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</si>
  <si>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</si>
  <si>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</si>
  <si>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</si>
  <si>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</si>
  <si>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</si>
  <si>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</si>
  <si>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</si>
  <si>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</si>
  <si>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</si>
  <si>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</si>
  <si>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</si>
  <si>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</si>
  <si>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</si>
  <si>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</si>
  <si>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</si>
  <si>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</si>
  <si>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</si>
  <si>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</si>
  <si>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</si>
  <si>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</si>
  <si>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</si>
  <si>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</si>
  <si>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</si>
  <si>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</si>
  <si>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</si>
  <si>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</si>
  <si>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</si>
  <si>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</si>
  <si>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</si>
  <si>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</si>
  <si>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</si>
  <si>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</si>
  <si>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</si>
  <si>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</si>
  <si>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</si>
  <si>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</si>
  <si>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</si>
  <si>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</si>
  <si>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</si>
  <si>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</si>
  <si>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</si>
  <si>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</si>
  <si>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</si>
  <si>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</si>
  <si>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</si>
  <si>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</si>
  <si>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</si>
  <si>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</si>
  <si>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</si>
  <si>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</si>
  <si>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</si>
  <si>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</si>
  <si>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</si>
  <si>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</si>
  <si>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</si>
  <si>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</si>
  <si>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</si>
  <si>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</si>
  <si>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</si>
  <si>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</si>
  <si>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</si>
  <si>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</si>
  <si>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</si>
  <si>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</si>
  <si>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</si>
  <si>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</si>
  <si>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</si>
  <si>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</si>
  <si>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</si>
  <si>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</si>
  <si>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</si>
  <si>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</si>
  <si>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</si>
  <si>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</si>
  <si>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</si>
  <si>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</si>
  <si>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</si>
  <si>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</si>
  <si>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</si>
  <si>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</si>
  <si>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</si>
  <si>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</si>
  <si>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</si>
  <si>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</si>
  <si>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</si>
  <si>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</si>
  <si>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</si>
  <si>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</si>
  <si>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</si>
  <si>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</si>
  <si>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</si>
  <si>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</si>
  <si>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</si>
  <si>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</si>
  <si>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</si>
  <si>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</si>
  <si>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</si>
  <si>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</si>
  <si>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</si>
  <si>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</si>
  <si>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</si>
  <si>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</si>
  <si>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</si>
  <si>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</si>
  <si>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</si>
  <si>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</si>
  <si>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</si>
  <si>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</si>
  <si>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</si>
  <si>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</si>
  <si>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</si>
  <si>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</si>
  <si>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</si>
  <si>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</si>
  <si>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</si>
  <si>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</si>
  <si>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</si>
  <si>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</si>
  <si>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</si>
  <si>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</si>
  <si>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</si>
  <si>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</si>
  <si>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</si>
  <si>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</si>
  <si>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</si>
  <si>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</si>
  <si>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</si>
  <si>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</si>
  <si>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</si>
  <si>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</si>
  <si>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</si>
  <si>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</si>
  <si>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</si>
  <si>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</si>
  <si>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</si>
  <si>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</si>
  <si>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</si>
  <si>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</si>
  <si>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</si>
  <si>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</si>
  <si>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</si>
  <si>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</si>
  <si>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</si>
  <si>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</si>
  <si>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</si>
  <si>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</si>
  <si>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</si>
  <si>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</si>
  <si>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</si>
  <si>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</si>
  <si>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</si>
  <si>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</si>
  <si>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</si>
  <si>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</si>
  <si>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</si>
  <si>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</si>
  <si>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</si>
  <si>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</si>
  <si>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</si>
  <si>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</si>
  <si>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</si>
  <si>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</si>
  <si>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</si>
  <si>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</si>
  <si>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</si>
  <si>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</si>
  <si>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</si>
  <si>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</si>
  <si>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</si>
  <si>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</si>
  <si>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</si>
  <si>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</si>
  <si>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</si>
  <si>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</si>
  <si>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</si>
  <si>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</si>
  <si>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</si>
  <si>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</si>
  <si>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</si>
  <si>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</si>
  <si>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</si>
  <si>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</si>
  <si>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</si>
  <si>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</si>
  <si>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</si>
  <si>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</si>
  <si>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</si>
  <si>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</si>
  <si>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</si>
  <si>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</si>
  <si>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</si>
  <si>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</si>
  <si>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</si>
  <si>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</si>
  <si>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</si>
  <si>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</si>
  <si>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</si>
  <si>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</si>
  <si>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</si>
  <si>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</si>
  <si>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</si>
  <si>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</si>
  <si>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</si>
  <si>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</si>
  <si>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</si>
  <si>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</si>
  <si>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</si>
  <si>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</si>
  <si>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</si>
  <si>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</si>
  <si>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</si>
  <si>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</si>
  <si>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</si>
  <si>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</si>
  <si>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</si>
  <si>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</si>
  <si>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</si>
  <si>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</si>
  <si>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</si>
  <si>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</si>
  <si>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</si>
  <si>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</si>
  <si>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</si>
  <si>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</si>
  <si>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</si>
  <si>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</si>
  <si>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</si>
  <si>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</si>
  <si>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</si>
  <si>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</si>
  <si>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</si>
  <si>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</si>
  <si>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</si>
  <si>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</si>
  <si>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</si>
  <si>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</si>
  <si>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</si>
  <si>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</si>
  <si>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</si>
  <si>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</si>
  <si>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</si>
  <si>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</si>
  <si>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</si>
  <si>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</si>
  <si>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</si>
  <si>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</si>
  <si>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</si>
  <si>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</si>
  <si>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</si>
  <si>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</si>
  <si>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</si>
  <si>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</si>
  <si>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</si>
  <si>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</si>
  <si>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</si>
  <si>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</si>
  <si>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</si>
  <si>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</si>
  <si>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</si>
  <si>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</si>
  <si>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</si>
  <si>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</si>
  <si>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</si>
  <si>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</si>
  <si>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</si>
  <si>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</si>
  <si>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</si>
  <si>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</si>
  <si>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</si>
  <si>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</si>
  <si>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</si>
  <si>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</si>
  <si>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</si>
  <si>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</si>
  <si>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</si>
  <si>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</si>
  <si>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</si>
  <si>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</si>
  <si>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</si>
  <si>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</si>
  <si>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</si>
  <si>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</si>
  <si>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</si>
  <si>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</si>
  <si>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</si>
  <si>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</si>
  <si>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</si>
  <si>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</si>
  <si>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</si>
  <si>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</si>
  <si>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</si>
  <si>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</si>
  <si>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</si>
  <si>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</si>
  <si>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</si>
  <si>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</si>
  <si>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</si>
  <si>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</si>
  <si>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</si>
  <si>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</si>
  <si>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</si>
  <si>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</si>
  <si>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</si>
  <si>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</si>
  <si>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</si>
  <si>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</si>
  <si>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</si>
  <si>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</si>
  <si>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</si>
  <si>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</si>
  <si>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</si>
  <si>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</si>
  <si>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</si>
  <si>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</si>
  <si>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</si>
  <si>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</si>
  <si>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</si>
  <si>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</si>
  <si>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</si>
  <si>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</si>
  <si>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</si>
  <si>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</si>
  <si>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</si>
  <si>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</si>
  <si>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</si>
  <si>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</si>
  <si>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</si>
  <si>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</si>
  <si>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</si>
  <si>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</si>
  <si>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</si>
  <si>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</si>
  <si>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</si>
  <si>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</si>
  <si>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</si>
  <si>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</si>
  <si>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</si>
  <si>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</si>
  <si>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</si>
  <si>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</si>
  <si>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</si>
  <si>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</si>
  <si>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</si>
  <si>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</si>
  <si>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</si>
  <si>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</si>
  <si>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</si>
  <si>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</si>
  <si>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</si>
  <si>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</si>
  <si>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</si>
  <si>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</si>
  <si>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</si>
  <si>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</si>
  <si>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</si>
  <si>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</si>
  <si>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</si>
  <si>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</si>
  <si>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</si>
  <si>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</si>
  <si>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</si>
  <si>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</si>
  <si>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</si>
  <si>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</si>
  <si>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</si>
  <si>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</si>
  <si>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</si>
  <si>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</si>
  <si>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</si>
  <si>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</si>
  <si>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</si>
  <si>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</si>
  <si>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</si>
  <si>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</si>
  <si>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</si>
  <si>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</si>
  <si>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</si>
  <si>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</si>
  <si>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</si>
  <si>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</si>
  <si>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</si>
  <si>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</si>
  <si>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</si>
  <si>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</si>
  <si>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</si>
  <si>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</si>
  <si>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</si>
  <si>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</si>
  <si>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</si>
  <si>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</si>
  <si>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</si>
  <si>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</si>
  <si>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</si>
  <si>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</si>
  <si>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</si>
  <si>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</si>
  <si>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</si>
  <si>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</si>
  <si>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</si>
  <si>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</si>
  <si>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</si>
  <si>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</si>
  <si>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</si>
  <si>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</si>
  <si>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</si>
  <si>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</si>
  <si>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</si>
  <si>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</si>
  <si>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</si>
  <si>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</si>
  <si>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</si>
  <si>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</si>
  <si>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</si>
  <si>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</si>
  <si>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</si>
  <si>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</si>
  <si>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</si>
  <si>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</si>
  <si>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</si>
  <si>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</si>
  <si>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</si>
  <si>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</si>
  <si>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</si>
  <si>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</si>
  <si>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</si>
  <si>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</si>
  <si>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</si>
  <si>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</si>
  <si>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</si>
  <si>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</si>
  <si>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</si>
  <si>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</si>
  <si>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</si>
  <si>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</si>
  <si>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</si>
  <si>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</si>
  <si>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</si>
  <si>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</si>
  <si>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</si>
  <si>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</si>
  <si>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</si>
  <si>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</si>
  <si>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</si>
  <si>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</si>
  <si>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</si>
  <si>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</si>
  <si>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</si>
  <si>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</si>
  <si>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</si>
  <si>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</si>
  <si>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</si>
  <si>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</si>
  <si>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</si>
  <si>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</si>
  <si>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</si>
  <si>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</si>
  <si>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</si>
  <si>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</si>
  <si>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</si>
  <si>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</si>
  <si>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</si>
  <si>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</si>
  <si>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</si>
  <si>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</si>
  <si>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</si>
  <si>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</si>
  <si>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</si>
  <si>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</si>
  <si>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</si>
  <si>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</si>
  <si>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</si>
  <si>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</si>
  <si>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</si>
  <si>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</si>
  <si>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</si>
  <si>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</si>
  <si>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</si>
  <si>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</si>
  <si>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</si>
  <si>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</si>
  <si>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</si>
  <si>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</si>
  <si>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</si>
  <si>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</si>
  <si>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</si>
  <si>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</si>
  <si>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</si>
  <si>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</si>
  <si>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</si>
  <si>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</si>
  <si>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</si>
  <si>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</si>
  <si>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</si>
  <si>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</si>
  <si>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</si>
  <si>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</si>
  <si>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</si>
  <si>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</si>
  <si>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</si>
  <si>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</si>
  <si>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</si>
  <si>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</si>
  <si>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</si>
  <si>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</si>
  <si>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</si>
  <si>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</si>
  <si>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</si>
  <si>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</si>
  <si>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</si>
  <si>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</si>
  <si>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</si>
  <si>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</si>
  <si>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</si>
  <si>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</si>
  <si>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</si>
  <si>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</si>
  <si>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</si>
  <si>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</si>
  <si>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</si>
  <si>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</si>
  <si>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</si>
  <si>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</si>
  <si>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</si>
  <si>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</si>
  <si>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</si>
  <si>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</si>
  <si>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</si>
  <si>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</si>
  <si>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</si>
  <si>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</si>
  <si>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</si>
  <si>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</si>
  <si>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</si>
  <si>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</si>
  <si>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</si>
  <si>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</si>
  <si>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</si>
  <si>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</si>
  <si>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</si>
  <si>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</si>
  <si>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</si>
  <si>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</si>
  <si>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</si>
  <si>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</si>
  <si>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</si>
  <si>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</si>
  <si>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</si>
  <si>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</si>
  <si>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</si>
  <si>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</si>
  <si>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</si>
  <si>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</si>
  <si>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</si>
  <si>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</si>
  <si>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</si>
  <si>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</si>
  <si>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</si>
  <si>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</si>
  <si>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</si>
  <si>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</si>
  <si>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</si>
  <si>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</si>
  <si>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</si>
  <si>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</si>
  <si>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</si>
  <si>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</si>
  <si>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</si>
  <si>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</si>
  <si>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</si>
  <si>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</si>
  <si>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</si>
  <si>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</si>
  <si>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</si>
  <si>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</si>
  <si>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</si>
  <si>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</si>
  <si>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</si>
  <si>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</si>
  <si>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</si>
  <si>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</si>
  <si>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</si>
  <si>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</si>
  <si>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</si>
  <si>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</si>
  <si>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</si>
  <si>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</si>
  <si>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</si>
  <si>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</si>
  <si>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</si>
  <si>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</si>
  <si>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</si>
  <si>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</si>
  <si>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</si>
  <si>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</si>
  <si>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</si>
  <si>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</si>
  <si>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</si>
  <si>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</si>
  <si>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</si>
  <si>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</si>
  <si>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</si>
  <si>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</si>
  <si>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</si>
  <si>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</si>
  <si>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</si>
  <si>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</si>
  <si>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</si>
  <si>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</si>
  <si>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</si>
  <si>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</si>
  <si>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</si>
  <si>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</si>
  <si>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</si>
  <si>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</si>
  <si>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</si>
  <si>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</si>
  <si>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</si>
  <si>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</si>
  <si>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</si>
  <si>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</si>
  <si>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</si>
  <si>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</si>
  <si>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</si>
  <si>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</si>
  <si>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</si>
  <si>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</si>
  <si>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</si>
  <si>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</si>
  <si>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</si>
  <si>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</si>
  <si>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</si>
  <si>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</si>
  <si>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</si>
  <si>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</si>
  <si>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</si>
  <si>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</si>
  <si>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</si>
  <si>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</si>
  <si>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</si>
  <si>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</si>
  <si>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</si>
  <si>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</si>
  <si>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</si>
  <si>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</si>
  <si>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</si>
  <si>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</si>
  <si>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</si>
  <si>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</si>
  <si>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</si>
  <si>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</si>
  <si>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</si>
  <si>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</si>
  <si>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</si>
  <si>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</si>
  <si>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</si>
  <si>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</si>
  <si>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</si>
  <si>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</si>
  <si>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</si>
  <si>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</si>
  <si>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</si>
  <si>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</si>
  <si>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</si>
  <si>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</si>
  <si>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</si>
  <si>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</si>
  <si>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</si>
  <si>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</si>
  <si>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</si>
  <si>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</si>
  <si>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</si>
  <si>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</si>
  <si>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</si>
  <si>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</si>
  <si>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</si>
  <si>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</si>
  <si>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</si>
  <si>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</si>
  <si>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</si>
  <si>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</si>
  <si>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</si>
  <si>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</si>
  <si>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</si>
  <si>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</si>
  <si>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</si>
  <si>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</si>
  <si>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</si>
  <si>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</si>
  <si>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</si>
  <si>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</si>
  <si>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</si>
  <si>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</si>
  <si>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</si>
  <si>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</si>
  <si>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</si>
  <si>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</si>
  <si>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</si>
  <si>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</si>
  <si>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</si>
  <si>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</si>
  <si>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</si>
  <si>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</si>
  <si>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</si>
  <si>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</si>
  <si>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</si>
  <si>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</si>
  <si>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</si>
  <si>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</si>
  <si>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</si>
  <si>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</si>
  <si>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</si>
  <si>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</si>
  <si>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</si>
  <si>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</si>
  <si>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</si>
  <si>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</si>
  <si>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</si>
  <si>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</si>
  <si>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</si>
  <si>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</si>
  <si>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</si>
  <si>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</si>
  <si>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</si>
  <si>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</si>
  <si>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</si>
  <si>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</si>
  <si>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</si>
  <si>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</si>
  <si>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</si>
  <si>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</si>
  <si>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</si>
  <si>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</si>
  <si>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</si>
  <si>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</si>
  <si>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</si>
  <si>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</si>
  <si>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</si>
  <si>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</si>
  <si>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</si>
  <si>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</si>
  <si>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</si>
  <si>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</si>
  <si>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</si>
  <si>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</si>
  <si>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</si>
  <si>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</si>
  <si>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</si>
  <si>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</si>
  <si>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</si>
  <si>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</si>
  <si>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</si>
  <si>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</si>
  <si>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</si>
  <si>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</si>
  <si>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</si>
  <si>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</si>
  <si>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</si>
  <si>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</si>
  <si>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</si>
  <si>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</si>
  <si>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</si>
  <si>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</si>
  <si>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</si>
  <si>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</si>
  <si>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</si>
  <si>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</si>
  <si>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</si>
  <si>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</si>
  <si>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</si>
  <si>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</si>
  <si>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</si>
  <si>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</si>
  <si>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</si>
  <si>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</si>
  <si>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</si>
  <si>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</si>
  <si>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</si>
  <si>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</si>
  <si>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</si>
  <si>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</si>
  <si>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</si>
  <si>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</si>
  <si>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</si>
  <si>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</si>
  <si>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</si>
  <si>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</si>
  <si>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</si>
  <si>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</si>
  <si>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</si>
  <si>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</si>
  <si>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</si>
  <si>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</si>
  <si>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</si>
  <si>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</si>
  <si>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</si>
  <si>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</si>
  <si>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</si>
  <si>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</si>
  <si>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</si>
  <si>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</si>
  <si>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</si>
  <si>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</si>
  <si>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</si>
  <si>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</si>
  <si>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</si>
  <si>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</si>
  <si>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</si>
  <si>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</si>
  <si>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</si>
  <si>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</si>
  <si>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</si>
  <si>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</si>
  <si>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</si>
  <si>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</si>
  <si>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</si>
  <si>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</si>
  <si>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</si>
  <si>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</si>
  <si>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</si>
  <si>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</si>
  <si>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</si>
  <si>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</si>
  <si>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</si>
  <si>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</si>
  <si>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</si>
  <si>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</si>
  <si>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</si>
  <si>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</si>
  <si>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</si>
  <si>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</si>
  <si>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</si>
  <si>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</si>
  <si>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</si>
  <si>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</si>
  <si>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</si>
  <si>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</si>
  <si>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</si>
  <si>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</si>
  <si>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</si>
  <si>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</si>
  <si>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</si>
  <si>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</si>
  <si>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</si>
  <si>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</si>
  <si>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</si>
  <si>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</si>
  <si>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</si>
  <si>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</si>
  <si>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</si>
  <si>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</si>
  <si>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</si>
  <si>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</si>
  <si>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</si>
  <si>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</si>
  <si>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</si>
  <si>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</si>
  <si>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</si>
  <si>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</si>
  <si>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</si>
  <si>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</si>
  <si>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</si>
  <si>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</si>
  <si>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</si>
  <si>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</si>
  <si>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</si>
  <si>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</si>
  <si>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</si>
  <si>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</si>
  <si>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</si>
  <si>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</si>
  <si>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</si>
  <si>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</si>
  <si>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</si>
  <si>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</si>
  <si>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</si>
  <si>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</si>
  <si>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</si>
  <si>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</si>
  <si>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</si>
  <si>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</si>
  <si>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</si>
  <si>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</si>
  <si>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</si>
  <si>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</si>
  <si>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</si>
  <si>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</si>
  <si>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</si>
  <si>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</si>
  <si>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</si>
  <si>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</si>
  <si>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</si>
  <si>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</si>
  <si>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</si>
  <si>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</si>
  <si>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</si>
  <si>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</si>
  <si>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</si>
  <si>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</si>
  <si>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</si>
  <si>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</si>
  <si>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</si>
  <si>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</si>
  <si>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</si>
  <si>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</si>
  <si>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</si>
  <si>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</si>
  <si>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</si>
  <si>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</si>
  <si>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</si>
  <si>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</si>
  <si>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</si>
  <si>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</si>
  <si>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</si>
  <si>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</si>
  <si>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</si>
  <si>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</si>
  <si>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</si>
  <si>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</si>
  <si>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</si>
  <si>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</si>
  <si>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</si>
  <si>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</si>
  <si>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</si>
  <si>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</si>
  <si>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</si>
  <si>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</si>
  <si>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</si>
  <si>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</si>
  <si>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</si>
  <si>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</si>
  <si>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</si>
  <si>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</si>
  <si>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</si>
  <si>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</si>
  <si>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</si>
  <si>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</si>
  <si>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</si>
  <si>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</si>
  <si>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</si>
  <si>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</si>
  <si>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</si>
  <si>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</si>
  <si>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</si>
  <si>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</si>
  <si>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</si>
  <si>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</si>
  <si>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</si>
  <si>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</si>
  <si>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</si>
  <si>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</si>
  <si>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</si>
  <si>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</si>
  <si>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</si>
  <si>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</si>
  <si>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</si>
  <si>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</si>
  <si>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</si>
  <si>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</si>
  <si>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</si>
  <si>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</si>
  <si>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</si>
  <si>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</si>
  <si>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</si>
  <si>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</si>
  <si>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</si>
  <si>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</si>
  <si>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</si>
  <si>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</si>
  <si>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</si>
  <si>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</si>
  <si>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</si>
  <si>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</si>
  <si>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</si>
  <si>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</si>
  <si>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</si>
  <si>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</si>
  <si>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</si>
  <si>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</si>
  <si>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</si>
  <si>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</si>
  <si>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</si>
  <si>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</si>
  <si>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</si>
  <si>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</si>
  <si>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</si>
  <si>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</si>
  <si>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</si>
  <si>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</si>
  <si>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</si>
  <si>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</si>
  <si>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</si>
  <si>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</si>
  <si>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</si>
  <si>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</si>
  <si>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</si>
  <si>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</si>
  <si>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</si>
  <si>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</si>
  <si>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</si>
  <si>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</si>
  <si>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</si>
  <si>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</si>
  <si>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</si>
  <si>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</si>
  <si>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</si>
  <si>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</si>
  <si>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</si>
  <si>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</si>
  <si>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</si>
  <si>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</si>
  <si>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</si>
  <si>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</si>
  <si>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</si>
  <si>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</si>
  <si>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</si>
  <si>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</si>
  <si>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</si>
  <si>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</si>
  <si>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</si>
  <si>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</si>
  <si>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</si>
  <si>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</si>
  <si>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</si>
  <si>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</si>
  <si>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</si>
  <si>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</si>
  <si>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</si>
  <si>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</si>
  <si>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</si>
  <si>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</si>
  <si>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</si>
  <si>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</si>
  <si>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</si>
  <si>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</si>
  <si>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</si>
  <si>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</si>
  <si>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</si>
  <si>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</si>
  <si>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</si>
  <si>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</si>
  <si>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</si>
  <si>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</si>
  <si>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</si>
  <si>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</si>
  <si>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</si>
  <si>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</si>
  <si>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</si>
  <si>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</si>
  <si>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</si>
  <si>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</si>
  <si>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</si>
  <si>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</si>
  <si>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</si>
  <si>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</si>
  <si>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</si>
  <si>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</si>
  <si>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</si>
  <si>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</si>
  <si>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</si>
  <si>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</si>
  <si>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</si>
  <si>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</si>
  <si>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</si>
  <si>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</si>
  <si>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</si>
  <si>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</si>
  <si>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</si>
  <si>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</si>
  <si>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</si>
  <si>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</si>
  <si>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</si>
  <si>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</si>
  <si>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</si>
  <si>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</si>
  <si>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</si>
  <si>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</si>
  <si>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</si>
  <si>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</si>
  <si>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</si>
  <si>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</si>
  <si>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</si>
  <si>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</si>
  <si>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</si>
  <si>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</si>
  <si>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</si>
  <si>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</si>
  <si>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</si>
  <si>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</si>
  <si>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</si>
  <si>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</si>
  <si>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</si>
  <si>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</si>
  <si>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</si>
  <si>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</si>
  <si>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</si>
  <si>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</si>
  <si>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</si>
  <si>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</si>
  <si>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</si>
  <si>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</si>
  <si>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</si>
  <si>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</si>
  <si>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</si>
  <si>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</si>
  <si>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</si>
  <si>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</si>
  <si>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</si>
  <si>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</si>
  <si>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</si>
  <si>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</si>
  <si>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</si>
  <si>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</si>
  <si>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</si>
  <si>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</si>
  <si>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</si>
  <si>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</si>
  <si>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</si>
  <si>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</si>
  <si>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</si>
  <si>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</si>
  <si>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</si>
  <si>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</si>
  <si>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</si>
  <si>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</si>
  <si>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</si>
  <si>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</si>
  <si>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</si>
  <si>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</si>
  <si>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</si>
  <si>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</si>
  <si>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</si>
  <si>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</si>
  <si>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</si>
  <si>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</si>
  <si>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</si>
  <si>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</si>
  <si>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</si>
  <si>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</si>
  <si>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</si>
  <si>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</si>
  <si>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</si>
  <si>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</si>
  <si>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</si>
  <si>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</si>
  <si>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</si>
  <si>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</si>
  <si>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</si>
  <si>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</si>
  <si>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</si>
  <si>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</si>
  <si>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</si>
  <si>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</si>
  <si>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</si>
  <si>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</si>
  <si>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</si>
  <si>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</si>
  <si>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</si>
  <si>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</si>
  <si>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</si>
  <si>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</si>
  <si>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</si>
  <si>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</si>
  <si>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</si>
  <si>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</si>
  <si>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</si>
  <si>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</si>
  <si>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</si>
  <si>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</si>
  <si>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</si>
  <si>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</si>
  <si>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</si>
  <si>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</si>
  <si>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</si>
  <si>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</si>
  <si>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</si>
  <si>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</si>
  <si>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</si>
  <si>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</si>
  <si>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</si>
  <si>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</si>
  <si>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</si>
  <si>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</si>
  <si>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</si>
  <si>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</si>
  <si>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</si>
  <si>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</si>
  <si>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</si>
  <si>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</si>
  <si>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</si>
  <si>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</si>
  <si>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</si>
  <si>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</si>
  <si>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</si>
  <si>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</si>
  <si>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</si>
  <si>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</si>
  <si>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</si>
  <si>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</si>
  <si>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</si>
  <si>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</si>
  <si>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</si>
  <si>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</si>
  <si>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</si>
  <si>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</si>
  <si>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</si>
  <si>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</si>
  <si>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</si>
  <si>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</si>
  <si>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</si>
  <si>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</si>
  <si>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</si>
  <si>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</si>
  <si>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</si>
  <si>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</si>
  <si>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</si>
  <si>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</si>
  <si>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</si>
  <si>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</si>
  <si>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</si>
  <si>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</si>
  <si>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</si>
  <si>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</si>
  <si>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</si>
  <si>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</si>
  <si>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</si>
  <si>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</si>
  <si>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</si>
  <si>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</si>
  <si>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</si>
  <si>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</si>
  <si>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</si>
  <si>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</si>
  <si>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</si>
  <si>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</si>
  <si>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</si>
  <si>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</si>
  <si>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</si>
  <si>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</si>
  <si>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</si>
  <si>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</si>
  <si>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</si>
  <si>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</si>
  <si>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</si>
  <si>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</si>
  <si>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</si>
  <si>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</si>
  <si>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</si>
  <si>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</si>
  <si>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</si>
  <si>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</si>
  <si>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</si>
  <si>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</si>
  <si>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</si>
  <si>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</si>
  <si>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</si>
  <si>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</si>
  <si>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</si>
  <si>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</si>
  <si>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</si>
  <si>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</si>
  <si>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</si>
  <si>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</si>
  <si>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</si>
  <si>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</si>
  <si>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</si>
  <si>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</si>
  <si>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</si>
  <si>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</si>
  <si>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</si>
  <si>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</si>
  <si>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</si>
  <si>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</si>
  <si>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</si>
  <si>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</si>
  <si>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</si>
  <si>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</si>
  <si>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</si>
  <si>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</si>
  <si>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</si>
  <si>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</si>
  <si>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</si>
  <si>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</si>
  <si>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</si>
  <si>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</si>
  <si>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</si>
  <si>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</si>
  <si>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</si>
  <si>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</si>
  <si>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</si>
  <si>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</si>
  <si>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</si>
  <si>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</si>
  <si>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</si>
  <si>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</si>
  <si>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</si>
  <si>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</si>
  <si>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</si>
  <si>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</si>
  <si>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</si>
  <si>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</si>
  <si>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</si>
  <si>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</si>
  <si>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</si>
  <si>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</si>
  <si>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</si>
  <si>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</si>
  <si>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</si>
  <si>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</si>
  <si>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</si>
  <si>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</si>
  <si>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</si>
  <si>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</si>
  <si>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</si>
  <si>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</si>
  <si>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</si>
  <si>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</si>
  <si>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</si>
  <si>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</si>
  <si>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</si>
  <si>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</si>
  <si>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</si>
  <si>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</si>
  <si>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</si>
  <si>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</si>
  <si>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</si>
  <si>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</si>
  <si>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</si>
  <si>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</si>
  <si>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</si>
  <si>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</si>
  <si>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</si>
  <si>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</si>
  <si>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</si>
  <si>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</si>
  <si>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</si>
  <si>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</si>
  <si>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</si>
  <si>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</si>
  <si>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</si>
  <si>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</si>
  <si>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</si>
  <si>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</si>
  <si>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</si>
  <si>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</si>
  <si>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</si>
  <si>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</si>
  <si>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</si>
  <si>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</si>
  <si>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</si>
  <si>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</si>
  <si>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</si>
  <si>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</si>
  <si>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</si>
  <si>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</si>
  <si>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</si>
  <si>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</si>
  <si>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</si>
  <si>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</si>
  <si>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</si>
  <si>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</si>
  <si>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</si>
  <si>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</si>
  <si>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</si>
  <si>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</si>
  <si>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</si>
  <si>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</si>
  <si>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</si>
  <si>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</si>
  <si>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</si>
  <si>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</si>
  <si>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</si>
  <si>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</si>
  <si>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</si>
  <si>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</si>
  <si>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</si>
  <si>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</si>
  <si>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</si>
  <si>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</si>
  <si>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</si>
  <si>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</si>
  <si>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</si>
  <si>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</si>
  <si>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</si>
  <si>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</si>
  <si>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</si>
  <si>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</si>
  <si>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</si>
  <si>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</si>
  <si>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</si>
  <si>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</si>
  <si>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</si>
  <si>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</si>
  <si>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</si>
  <si>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</si>
  <si>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</si>
  <si>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</si>
  <si>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</si>
  <si>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</si>
  <si>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</si>
  <si>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</si>
  <si>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</si>
  <si>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</si>
  <si>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</si>
  <si>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</si>
  <si>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</si>
  <si>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</si>
  <si>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</si>
  <si>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</si>
  <si>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</si>
  <si>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</si>
  <si>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</si>
  <si>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</si>
  <si>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</si>
  <si>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</si>
  <si>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</si>
  <si>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</si>
  <si>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</si>
  <si>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</si>
  <si>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</si>
  <si>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</si>
  <si>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</si>
  <si>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</si>
  <si>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</si>
  <si>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</si>
  <si>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</si>
  <si>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</si>
  <si>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</si>
  <si>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</si>
  <si>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</si>
  <si>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</si>
  <si>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</si>
  <si>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</si>
  <si>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</si>
  <si>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</si>
  <si>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</si>
  <si>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</si>
  <si>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</si>
  <si>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</si>
  <si>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</si>
  <si>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</si>
  <si>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</si>
  <si>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</si>
  <si>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</si>
  <si>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</si>
  <si>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</si>
  <si>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</si>
  <si>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</si>
  <si>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</si>
  <si>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</si>
  <si>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</si>
  <si>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</si>
  <si>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</si>
  <si>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</si>
  <si>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</si>
  <si>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</si>
  <si>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</si>
  <si>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</si>
  <si>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</si>
  <si>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</si>
  <si>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</si>
  <si>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</si>
  <si>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</si>
  <si>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</si>
  <si>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</si>
  <si>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</si>
  <si>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</si>
  <si>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</si>
  <si>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</si>
  <si>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</si>
  <si>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</si>
  <si>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</si>
  <si>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</si>
  <si>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</si>
  <si>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</si>
  <si>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</si>
  <si>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</si>
  <si>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</si>
  <si>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</si>
  <si>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</si>
  <si>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</si>
  <si>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</si>
  <si>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</si>
  <si>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</si>
  <si>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</si>
  <si>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</si>
  <si>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</si>
  <si>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</si>
  <si>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</si>
  <si>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</si>
  <si>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</si>
  <si>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</si>
  <si>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</si>
  <si>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</si>
  <si>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</si>
  <si>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</si>
  <si>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</si>
  <si>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</si>
  <si>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</si>
  <si>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</si>
  <si>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</si>
  <si>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</si>
  <si>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</si>
  <si>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</si>
  <si>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</si>
  <si>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</si>
  <si>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</si>
  <si>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</si>
  <si>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</si>
  <si>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</si>
  <si>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</si>
  <si>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</si>
  <si>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</si>
  <si>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</si>
  <si>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</si>
  <si>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</si>
  <si>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</si>
  <si>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</si>
  <si>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</si>
  <si>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</si>
  <si>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</si>
  <si>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</si>
  <si>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</si>
  <si>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</si>
  <si>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</si>
  <si>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</si>
  <si>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</si>
  <si>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</si>
  <si>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</si>
  <si>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</si>
  <si>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</si>
  <si>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</si>
  <si>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</si>
  <si>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</si>
  <si>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</si>
  <si>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</si>
  <si>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</si>
  <si>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</si>
  <si>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</si>
  <si>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</si>
  <si>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</si>
  <si>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</si>
  <si>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</si>
  <si>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</si>
  <si>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</si>
  <si>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</si>
  <si>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</si>
  <si>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</si>
  <si>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</si>
  <si>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</si>
  <si>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</si>
  <si>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</si>
  <si>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</si>
  <si>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</si>
  <si>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</si>
  <si>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</si>
  <si>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</si>
  <si>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</si>
  <si>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</si>
  <si>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</si>
  <si>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</si>
  <si>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</si>
  <si>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</si>
  <si>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</si>
  <si>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</si>
  <si>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</si>
  <si>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</si>
  <si>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</si>
  <si>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</si>
  <si>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</si>
  <si>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</si>
  <si>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</si>
  <si>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</si>
  <si>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</si>
  <si>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</si>
  <si>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</si>
  <si>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</si>
  <si>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</si>
  <si>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</si>
  <si>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</si>
  <si>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</si>
  <si>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</si>
  <si>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</si>
  <si>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</si>
  <si>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</si>
  <si>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</si>
  <si>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</si>
  <si>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</si>
  <si>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</si>
  <si>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</si>
  <si>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</si>
  <si>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</si>
  <si>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</si>
  <si>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</si>
  <si>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</si>
  <si>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</si>
  <si>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</si>
  <si>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</si>
  <si>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</si>
  <si>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</si>
  <si>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</si>
  <si>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</si>
  <si>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</si>
  <si>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</si>
  <si>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</si>
  <si>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</si>
  <si>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</si>
  <si>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</si>
  <si>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</si>
  <si>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</si>
  <si>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</si>
  <si>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</si>
  <si>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</si>
  <si>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</si>
  <si>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</si>
  <si>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</si>
  <si>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</si>
  <si>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</si>
  <si>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</si>
  <si>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</si>
  <si>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</si>
  <si>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</si>
  <si>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</si>
  <si>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</si>
  <si>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</si>
  <si>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</si>
  <si>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</si>
  <si>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</si>
  <si>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</si>
  <si>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</si>
  <si>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</si>
  <si>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</si>
  <si>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</si>
  <si>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</si>
  <si>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</si>
  <si>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</si>
  <si>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</si>
  <si>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</si>
  <si>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</si>
  <si>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</si>
  <si>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</si>
  <si>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</si>
  <si>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</si>
  <si>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</si>
  <si>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</si>
  <si>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</si>
  <si>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</si>
  <si>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</si>
  <si>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</si>
  <si>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</si>
  <si>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</si>
  <si>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</si>
  <si>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</si>
  <si>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</si>
  <si>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</si>
  <si>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</si>
  <si>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</si>
  <si>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</si>
  <si>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</si>
  <si>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</si>
  <si>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</si>
  <si>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</si>
  <si>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</si>
  <si>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</si>
  <si>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</si>
  <si>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</si>
  <si>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</si>
  <si>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</si>
  <si>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</si>
  <si>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</si>
  <si>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</si>
  <si>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</si>
  <si>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</si>
  <si>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</si>
  <si>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</si>
  <si>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</si>
  <si>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</si>
  <si>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</si>
  <si>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</si>
  <si>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</si>
  <si>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</si>
  <si>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</si>
  <si>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</si>
  <si>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</si>
  <si>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</si>
  <si>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</si>
  <si>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</si>
  <si>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</si>
  <si>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</si>
  <si>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</si>
  <si>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</si>
  <si>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</si>
  <si>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</si>
  <si>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</si>
  <si>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</si>
  <si>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</si>
  <si>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</si>
  <si>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</si>
  <si>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</si>
  <si>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</si>
  <si>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</si>
  <si>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</si>
  <si>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</si>
  <si>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</si>
  <si>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</si>
  <si>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</si>
  <si>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</si>
  <si>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</si>
  <si>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</si>
  <si>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</si>
  <si>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</si>
  <si>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</si>
  <si>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</si>
  <si>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</si>
  <si>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</si>
  <si>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</si>
  <si>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</si>
  <si>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</si>
  <si>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</si>
  <si>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</si>
  <si>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</si>
  <si>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</si>
  <si>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</si>
  <si>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</si>
  <si>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</si>
  <si>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</si>
  <si>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</si>
  <si>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</si>
  <si>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</si>
  <si>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</si>
  <si>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</si>
  <si>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</si>
  <si>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</si>
  <si>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</si>
  <si>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</si>
  <si>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</si>
  <si>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</si>
  <si>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</si>
  <si>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</si>
  <si>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</si>
  <si>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</si>
  <si>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</si>
  <si>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</si>
  <si>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</si>
  <si>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</si>
  <si>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</si>
  <si>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</si>
  <si>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</si>
  <si>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</si>
  <si>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</si>
  <si>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</si>
  <si>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</si>
  <si>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</si>
  <si>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</si>
  <si>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</si>
  <si>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</si>
  <si>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</si>
  <si>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</si>
  <si>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</si>
  <si>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</si>
  <si>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</si>
  <si>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</si>
  <si>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</si>
  <si>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</si>
  <si>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</si>
  <si>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</si>
  <si>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</si>
  <si>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</si>
  <si>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</si>
  <si>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</si>
  <si>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</si>
  <si>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</si>
  <si>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</si>
  <si>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</si>
  <si>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</si>
  <si>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</si>
  <si>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</si>
  <si>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</si>
  <si>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</si>
  <si>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</si>
  <si>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</si>
  <si>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</si>
  <si>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</si>
  <si>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</si>
  <si>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</si>
  <si>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</si>
  <si>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</si>
  <si>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</si>
  <si>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</si>
  <si>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</si>
  <si>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</si>
  <si>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</si>
  <si>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</si>
  <si>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</si>
  <si>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</si>
  <si>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</si>
  <si>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</si>
  <si>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</si>
  <si>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</si>
  <si>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</si>
  <si>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</si>
  <si>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</si>
  <si>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</si>
  <si>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</si>
  <si>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</si>
  <si>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</si>
  <si>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</si>
  <si>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</si>
  <si>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</si>
  <si>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</si>
  <si>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</si>
  <si>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</si>
  <si>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</si>
  <si>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</si>
  <si>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</si>
  <si>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</si>
  <si>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</si>
  <si>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</si>
  <si>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</si>
  <si>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</si>
  <si>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</si>
  <si>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</si>
  <si>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</si>
  <si>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</si>
  <si>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</si>
  <si>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</si>
  <si>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</si>
  <si>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</si>
  <si>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</si>
  <si>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</si>
  <si>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</si>
  <si>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</si>
  <si>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</si>
  <si>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</si>
  <si>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</si>
  <si>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</si>
  <si>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</si>
  <si>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</si>
  <si>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</si>
  <si>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</si>
  <si>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</si>
  <si>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</si>
  <si>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</si>
  <si>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</si>
  <si>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</si>
  <si>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</si>
  <si>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</si>
  <si>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</si>
  <si>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</si>
  <si>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</si>
  <si>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</si>
  <si>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</si>
  <si>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</si>
  <si>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</si>
  <si>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</si>
  <si>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</si>
  <si>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</si>
  <si>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</si>
  <si>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</si>
  <si>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</si>
  <si>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</si>
  <si>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</si>
  <si>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</si>
  <si>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</si>
  <si>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</si>
  <si>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</si>
  <si>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</si>
  <si>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</si>
  <si>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</si>
  <si>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</si>
  <si>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</si>
  <si>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</si>
  <si>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</si>
  <si>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</si>
  <si>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</si>
  <si>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</si>
  <si>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</si>
  <si>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</si>
  <si>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</si>
  <si>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</si>
  <si>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</si>
  <si>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</si>
  <si>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</si>
  <si>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</si>
  <si>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</si>
  <si>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</si>
  <si>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</si>
  <si>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</si>
  <si>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</si>
  <si>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</si>
  <si>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</si>
  <si>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</si>
  <si>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</si>
  <si>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</si>
  <si>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</si>
  <si>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</si>
  <si>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</si>
  <si>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</si>
  <si>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</si>
  <si>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</si>
  <si>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</si>
  <si>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</si>
  <si>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</si>
  <si>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</si>
  <si>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</si>
  <si>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</si>
  <si>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</si>
  <si>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</si>
  <si>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</si>
  <si>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</si>
  <si>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</si>
  <si>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</si>
  <si>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</si>
  <si>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</si>
  <si>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</si>
  <si>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</si>
  <si>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</si>
  <si>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</si>
  <si>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</si>
  <si>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</si>
  <si>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</si>
  <si>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</si>
  <si>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</si>
  <si>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</si>
  <si>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</si>
  <si>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</si>
  <si>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</si>
  <si>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</si>
  <si>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</si>
  <si>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</si>
  <si>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</si>
  <si>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</si>
  <si>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</si>
  <si>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</si>
  <si>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</si>
  <si>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</si>
  <si>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</si>
  <si>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</si>
  <si>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</si>
  <si>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</si>
  <si>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</si>
  <si>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</si>
  <si>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</si>
  <si>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</si>
  <si>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</si>
  <si>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</si>
  <si>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</si>
  <si>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</si>
  <si>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</si>
  <si>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</si>
  <si>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</si>
  <si>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</si>
  <si>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</si>
  <si>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</si>
  <si>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</si>
  <si>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</si>
  <si>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</si>
  <si>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</si>
  <si>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</si>
  <si>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</si>
  <si>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</si>
  <si>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</si>
  <si>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</si>
  <si>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</si>
  <si>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</si>
  <si>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</si>
  <si>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</si>
  <si>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</si>
  <si>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</si>
  <si>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</si>
  <si>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</si>
  <si>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</si>
  <si>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</si>
  <si>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</si>
  <si>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</si>
  <si>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</si>
  <si>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</si>
  <si>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</si>
  <si>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</si>
  <si>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</si>
  <si>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</si>
  <si>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</si>
  <si>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</si>
  <si>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</si>
  <si>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</si>
  <si>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</si>
  <si>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</si>
  <si>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</si>
  <si>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</si>
  <si>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</si>
  <si>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</si>
  <si>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</si>
  <si>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</si>
  <si>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</si>
  <si>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</si>
  <si>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</si>
  <si>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</si>
  <si>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</si>
  <si>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</si>
  <si>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</si>
  <si>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</si>
  <si>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</si>
  <si>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</si>
  <si>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</si>
  <si>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</si>
  <si>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</si>
  <si>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</si>
  <si>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</si>
  <si>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</si>
  <si>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</si>
  <si>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</si>
  <si>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</si>
  <si>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</si>
  <si>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</si>
  <si>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</si>
  <si>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</si>
  <si>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</si>
  <si>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</si>
  <si>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</si>
  <si>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</si>
  <si>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</si>
  <si>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</si>
  <si>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</si>
  <si>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</si>
  <si>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</si>
  <si>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</si>
  <si>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</si>
  <si>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</si>
  <si>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</si>
  <si>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</si>
  <si>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</si>
  <si>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</si>
  <si>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</si>
  <si>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</si>
  <si>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</si>
  <si>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</si>
  <si>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</si>
  <si>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</si>
  <si>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</si>
  <si>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</si>
  <si>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</si>
  <si>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</si>
  <si>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</si>
  <si>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</si>
  <si>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</si>
  <si>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</si>
  <si>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</si>
  <si>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</si>
  <si>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</si>
  <si>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</si>
  <si>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</si>
  <si>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</si>
  <si>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</si>
  <si>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</si>
  <si>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</si>
  <si>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</si>
  <si>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</si>
  <si>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</si>
  <si>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</si>
  <si>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</si>
  <si>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</si>
  <si>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</si>
  <si>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</si>
  <si>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</si>
  <si>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</si>
  <si>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</si>
  <si>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</si>
  <si>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</si>
  <si>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</si>
  <si>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</si>
  <si>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</si>
  <si>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</si>
  <si>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</si>
  <si>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</si>
  <si>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</si>
  <si>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</si>
  <si>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</si>
  <si>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</si>
  <si>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</si>
  <si>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</si>
  <si>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</si>
  <si>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</si>
  <si>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</si>
  <si>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</si>
  <si>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</si>
  <si>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</si>
  <si>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</si>
  <si>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</si>
  <si>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</si>
  <si>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</si>
  <si>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</si>
  <si>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</si>
  <si>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</si>
  <si>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</si>
  <si>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</si>
  <si>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</si>
  <si>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</si>
  <si>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</si>
  <si>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</si>
  <si>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</si>
  <si>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</si>
  <si>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</si>
  <si>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</si>
  <si>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</si>
  <si>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</si>
  <si>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</si>
  <si>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</si>
  <si>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</si>
  <si>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</si>
  <si>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</si>
  <si>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</si>
  <si>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</si>
  <si>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</si>
  <si>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</si>
  <si>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</si>
  <si>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</si>
  <si>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</si>
  <si>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</si>
  <si>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</si>
  <si>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</si>
  <si>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</si>
  <si>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</si>
  <si>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</si>
  <si>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</si>
  <si>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</si>
  <si>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</si>
  <si>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</si>
  <si>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</si>
  <si>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</si>
  <si>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</si>
  <si>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</si>
  <si>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</si>
  <si>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</si>
  <si>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</si>
  <si>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</si>
  <si>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</si>
  <si>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</si>
  <si>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</si>
  <si>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</si>
  <si>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</si>
  <si>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</si>
  <si>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</si>
  <si>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</si>
  <si>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</si>
  <si>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</si>
  <si>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</si>
  <si>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</si>
  <si>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</si>
  <si>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</si>
  <si>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</si>
  <si>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</si>
  <si>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</si>
  <si>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</si>
  <si>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</si>
  <si>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</si>
  <si>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</si>
  <si>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</si>
  <si>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</si>
  <si>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</si>
  <si>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</si>
  <si>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</si>
  <si>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</si>
  <si>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</si>
  <si>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</si>
  <si>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</si>
  <si>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</si>
  <si>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</si>
  <si>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</si>
  <si>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</si>
  <si>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</si>
  <si>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</si>
  <si>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</si>
  <si>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</si>
  <si>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</si>
  <si>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</si>
  <si>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</si>
  <si>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</si>
  <si>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</si>
  <si>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</si>
  <si>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</si>
  <si>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</si>
  <si>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</si>
  <si>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</si>
  <si>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</si>
  <si>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</si>
  <si>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</si>
  <si>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</si>
  <si>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</si>
  <si>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</si>
  <si>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</si>
  <si>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</si>
  <si>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</si>
  <si>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</si>
  <si>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</si>
  <si>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</si>
  <si>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</si>
  <si>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</si>
  <si>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</si>
  <si>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</si>
  <si>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</si>
  <si>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</si>
  <si>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</si>
  <si>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</si>
  <si>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</si>
  <si>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</si>
  <si>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</si>
  <si>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</si>
  <si>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</si>
  <si>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</si>
  <si>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</si>
  <si>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</si>
  <si>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</si>
  <si>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</si>
  <si>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</si>
  <si>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</si>
  <si>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</si>
  <si>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</si>
  <si>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</si>
  <si>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</si>
  <si>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</si>
  <si>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</si>
  <si>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</si>
  <si>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</si>
  <si>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</si>
  <si>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</si>
  <si>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</si>
  <si>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</si>
  <si>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</si>
  <si>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</si>
  <si>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</si>
  <si>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</si>
  <si>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</si>
  <si>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</si>
  <si>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</si>
  <si>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</si>
  <si>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</si>
  <si>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</si>
  <si>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</si>
  <si>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</si>
  <si>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</si>
  <si>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</si>
  <si>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</si>
  <si>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</si>
  <si>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</si>
  <si>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</si>
  <si>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</si>
  <si>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</si>
  <si>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</si>
  <si>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</si>
  <si>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</si>
  <si>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</si>
  <si>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</si>
  <si>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</si>
  <si>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</si>
  <si>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</si>
  <si>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</si>
  <si>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</si>
  <si>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</si>
  <si>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</si>
  <si>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</si>
  <si>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</si>
  <si>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</si>
  <si>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</si>
  <si>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</si>
  <si>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</si>
  <si>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</si>
  <si>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</si>
  <si>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</si>
  <si>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</si>
  <si>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</si>
  <si>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</si>
  <si>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</si>
  <si>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</si>
  <si>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</si>
  <si>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</si>
  <si>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</si>
  <si>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</si>
  <si>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</si>
  <si>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</si>
  <si>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</si>
  <si>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</si>
  <si>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</si>
  <si>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</si>
  <si>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</si>
  <si>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</si>
  <si>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</si>
  <si>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</si>
  <si>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</si>
  <si>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</si>
  <si>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</si>
  <si>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</si>
  <si>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</si>
  <si>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</si>
  <si>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</si>
  <si>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</si>
  <si>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</si>
  <si>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</si>
  <si>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</si>
  <si>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</si>
  <si>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</si>
  <si>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</si>
  <si>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</si>
  <si>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</si>
  <si>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</si>
  <si>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</si>
  <si>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</si>
  <si>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</si>
  <si>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</si>
  <si>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</si>
  <si>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</si>
  <si>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</si>
  <si>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</si>
  <si>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</si>
  <si>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</si>
  <si>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</si>
  <si>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</si>
  <si>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</si>
  <si>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</si>
  <si>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</si>
  <si>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</si>
  <si>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</si>
  <si>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</si>
  <si>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</si>
  <si>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</si>
  <si>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</si>
  <si>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</si>
  <si>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</si>
  <si>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</si>
  <si>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</si>
  <si>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</si>
  <si>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</si>
  <si>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</si>
  <si>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</si>
  <si>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</si>
  <si>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</si>
  <si>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</si>
  <si>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</si>
  <si>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</si>
  <si>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</si>
  <si>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</si>
  <si>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</si>
  <si>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</si>
  <si>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</si>
  <si>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</si>
  <si>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</si>
  <si>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</si>
  <si>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</si>
  <si>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</si>
  <si>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</si>
  <si>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</si>
  <si>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</si>
  <si>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</si>
  <si>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</si>
  <si>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</si>
  <si>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</si>
  <si>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</si>
  <si>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</si>
  <si>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</si>
  <si>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</si>
  <si>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</si>
  <si>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</si>
  <si>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</si>
  <si>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</si>
  <si>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</si>
  <si>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</si>
  <si>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</si>
  <si>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</si>
  <si>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</si>
  <si>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</si>
  <si>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</si>
  <si>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</si>
  <si>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</si>
  <si>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</si>
  <si>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</si>
  <si>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</si>
  <si>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</si>
  <si>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</si>
  <si>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</si>
  <si>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</si>
  <si>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</si>
  <si>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</si>
  <si>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</si>
  <si>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</si>
  <si>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</si>
  <si>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</si>
  <si>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</si>
  <si>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</si>
  <si>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</si>
  <si>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</si>
  <si>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</si>
  <si>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</si>
  <si>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</si>
  <si>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</si>
  <si>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</si>
  <si>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</si>
  <si>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</si>
  <si>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</si>
  <si>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</si>
  <si>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</si>
  <si>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</si>
  <si>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</si>
  <si>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</si>
  <si>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</si>
  <si>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</si>
  <si>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</si>
  <si>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</si>
  <si>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</si>
  <si>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</si>
  <si>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</si>
  <si>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</si>
  <si>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</si>
  <si>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</si>
  <si>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</si>
  <si>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</si>
  <si>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</si>
  <si>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</si>
  <si>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</si>
  <si>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</si>
  <si>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</si>
  <si>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</si>
  <si>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</si>
  <si>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</si>
  <si>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</si>
  <si>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</si>
  <si>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</si>
  <si>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</si>
  <si>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</si>
  <si>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</si>
  <si>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</si>
  <si>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</si>
  <si>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</si>
  <si>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</si>
  <si>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</si>
  <si>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</si>
  <si>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</si>
  <si>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</si>
  <si>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</si>
  <si>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</si>
  <si>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</si>
  <si>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</si>
  <si>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</si>
  <si>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</si>
  <si>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</si>
  <si>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</si>
  <si>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</si>
  <si>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</si>
  <si>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</si>
  <si>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</si>
  <si>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</si>
  <si>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</si>
  <si>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</si>
  <si>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</si>
  <si>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</si>
  <si>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</si>
  <si>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</si>
  <si>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</si>
  <si>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</si>
  <si>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</si>
  <si>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</si>
  <si>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</si>
  <si>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</si>
  <si>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</si>
  <si>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</si>
  <si>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</si>
  <si>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</si>
  <si>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</si>
  <si>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</si>
  <si>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</si>
  <si>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</si>
  <si>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</si>
  <si>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</si>
  <si>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</si>
  <si>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</si>
  <si>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</si>
  <si>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</si>
  <si>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</si>
  <si>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</si>
  <si>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</si>
  <si>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</si>
  <si>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</si>
  <si>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</si>
  <si>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</si>
  <si>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</si>
  <si>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</si>
  <si>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</si>
  <si>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</si>
  <si>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</si>
  <si>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</si>
  <si>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</si>
  <si>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</si>
  <si>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</si>
  <si>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</si>
  <si>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</si>
  <si>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</si>
  <si>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</si>
  <si>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</si>
  <si>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</si>
  <si>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</si>
  <si>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</si>
  <si>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</si>
  <si>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</si>
  <si>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</si>
  <si>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</si>
  <si>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</si>
  <si>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</si>
  <si>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</si>
  <si>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</si>
  <si>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</si>
  <si>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</si>
  <si>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</si>
  <si>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</si>
  <si>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</si>
  <si>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</si>
  <si>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</si>
  <si>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</si>
  <si>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</si>
  <si>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</si>
  <si>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</si>
  <si>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</si>
  <si>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</si>
  <si>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</si>
  <si>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</si>
  <si>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</si>
  <si>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</si>
  <si>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</si>
  <si>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</si>
  <si>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</si>
  <si>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</si>
  <si>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</si>
  <si>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</si>
  <si>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</si>
  <si>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</si>
  <si>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</si>
  <si>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</si>
  <si>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</si>
  <si>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</si>
  <si>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</si>
  <si>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</si>
  <si>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</si>
  <si>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</si>
  <si>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</si>
  <si>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</si>
  <si>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</si>
  <si>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</si>
  <si>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</si>
  <si>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</si>
  <si>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</si>
  <si>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</si>
  <si>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</si>
  <si>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</si>
  <si>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</si>
  <si>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</si>
  <si>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</si>
  <si>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</si>
  <si>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</si>
  <si>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</si>
  <si>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</si>
  <si>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</si>
  <si>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</si>
  <si>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</si>
  <si>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</si>
  <si>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</si>
  <si>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</si>
  <si>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</si>
  <si>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</si>
  <si>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</si>
  <si>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</si>
  <si>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</si>
  <si>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</si>
  <si>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</si>
  <si>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</si>
  <si>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</si>
  <si>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</si>
  <si>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</si>
  <si>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</si>
  <si>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</si>
  <si>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</si>
  <si>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</si>
  <si>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</si>
  <si>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</si>
  <si>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</si>
  <si>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</si>
  <si>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</si>
  <si>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</si>
  <si>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</si>
  <si>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</si>
  <si>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</si>
  <si>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</si>
  <si>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</si>
  <si>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</si>
  <si>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</si>
  <si>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</si>
  <si>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</si>
  <si>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</si>
  <si>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</si>
  <si>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</si>
  <si>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</si>
  <si>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</si>
  <si>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</si>
  <si>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</si>
  <si>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</si>
  <si>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</si>
  <si>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</si>
  <si>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</si>
  <si>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</si>
  <si>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</si>
  <si>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</si>
  <si>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</si>
  <si>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</si>
  <si>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</si>
  <si>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</si>
  <si>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</si>
  <si>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</si>
  <si>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</si>
  <si>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</si>
  <si>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</si>
  <si>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</si>
  <si>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</si>
  <si>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</si>
  <si>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</si>
  <si>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</si>
  <si>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</si>
  <si>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</si>
  <si>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</si>
  <si>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</si>
  <si>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</si>
  <si>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</si>
  <si>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</si>
  <si>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</si>
  <si>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</si>
  <si>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</si>
  <si>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</si>
  <si>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</si>
  <si>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</si>
  <si>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</si>
  <si>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</si>
  <si>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</si>
  <si>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</si>
  <si>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</si>
  <si>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</si>
  <si>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</si>
  <si>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</si>
  <si>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</si>
  <si>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</si>
  <si>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</si>
  <si>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</si>
  <si>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</si>
  <si>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</si>
  <si>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</si>
  <si>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</si>
  <si>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</si>
  <si>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</si>
  <si>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</si>
  <si>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</si>
  <si>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</si>
  <si>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</si>
  <si>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</si>
  <si>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</si>
  <si>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</si>
  <si>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</si>
  <si>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</si>
  <si>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</si>
  <si>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</si>
  <si>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</si>
  <si>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</si>
  <si>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</si>
  <si>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</si>
  <si>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</si>
  <si>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</si>
  <si>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</si>
  <si>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</si>
  <si>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</si>
  <si>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</si>
  <si>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</si>
  <si>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</si>
  <si>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</si>
  <si>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</si>
  <si>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</si>
  <si>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</si>
  <si>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</si>
  <si>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</si>
  <si>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</si>
  <si>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</si>
  <si>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</si>
  <si>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</si>
  <si>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</si>
  <si>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</si>
  <si>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</si>
  <si>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</si>
  <si>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</si>
  <si>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</si>
  <si>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</si>
  <si>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</si>
  <si>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</si>
  <si>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</si>
  <si>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</si>
  <si>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</si>
  <si>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</si>
  <si>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</si>
  <si>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</si>
  <si>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</si>
  <si>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</si>
  <si>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</si>
  <si>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</si>
  <si>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</si>
  <si>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</si>
  <si>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</si>
  <si>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</si>
  <si>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</si>
  <si>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</si>
  <si>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</si>
  <si>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</si>
  <si>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</si>
  <si>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</si>
  <si>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</si>
  <si>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</si>
  <si>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</si>
  <si>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</si>
  <si>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</si>
  <si>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</si>
  <si>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</si>
  <si>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</si>
  <si>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</si>
  <si>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</si>
  <si>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</si>
  <si>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</si>
  <si>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</si>
  <si>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</si>
  <si>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</si>
  <si>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</si>
  <si>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</si>
  <si>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</si>
  <si>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</si>
  <si>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</si>
  <si>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</si>
  <si>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</si>
  <si>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</si>
  <si>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</si>
  <si>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</si>
  <si>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</si>
  <si>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</si>
  <si>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</si>
  <si>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</si>
  <si>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</si>
  <si>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</si>
  <si>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</si>
  <si>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</si>
  <si>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</si>
  <si>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</si>
  <si>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</si>
  <si>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</si>
  <si>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</si>
  <si>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</si>
  <si>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</si>
  <si>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</si>
  <si>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</si>
  <si>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</si>
  <si>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</si>
  <si>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</si>
  <si>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</si>
  <si>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</si>
  <si>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</si>
  <si>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</si>
  <si>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</si>
  <si>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</si>
  <si>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</si>
  <si>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</si>
  <si>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</si>
  <si>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</si>
  <si>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</si>
  <si>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</si>
  <si>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</si>
  <si>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</si>
  <si>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</si>
  <si>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</si>
  <si>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</si>
  <si>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</si>
  <si>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</si>
  <si>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</si>
  <si>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</si>
  <si>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</si>
  <si>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</si>
  <si>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</si>
  <si>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</si>
  <si>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</si>
  <si>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</si>
  <si>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</si>
  <si>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</si>
  <si>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</si>
  <si>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</si>
  <si>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</si>
  <si>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</si>
  <si>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</si>
  <si>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</si>
  <si>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</si>
  <si>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</si>
  <si>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</si>
  <si>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</si>
  <si>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</si>
  <si>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</si>
  <si>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</si>
  <si>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</si>
  <si>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</si>
  <si>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</si>
  <si>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</si>
  <si>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</si>
  <si>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</si>
  <si>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</si>
  <si>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</si>
  <si>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</si>
  <si>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</si>
  <si>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</si>
  <si>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</si>
  <si>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</si>
  <si>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</si>
  <si>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</si>
  <si>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</si>
  <si>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</si>
  <si>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</si>
  <si>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</si>
  <si>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</si>
  <si>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</si>
  <si>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</si>
  <si>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</si>
  <si>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</si>
  <si>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</si>
  <si>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</si>
  <si>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</si>
  <si>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</si>
  <si>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</si>
  <si>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</si>
  <si>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</si>
  <si>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</si>
  <si>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</si>
  <si>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</si>
  <si>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</si>
  <si>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</si>
  <si>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</si>
  <si>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</si>
  <si>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</si>
  <si>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</si>
  <si>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</si>
  <si>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</si>
  <si>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</si>
  <si>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</si>
  <si>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</si>
  <si>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</si>
  <si>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</si>
  <si>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</si>
  <si>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</si>
  <si>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</si>
  <si>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</si>
  <si>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</si>
  <si>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</si>
  <si>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</si>
  <si>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</si>
  <si>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</si>
  <si>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</si>
  <si>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</si>
  <si>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</si>
  <si>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</si>
  <si>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</si>
  <si>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</si>
  <si>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</si>
  <si>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</si>
  <si>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</si>
  <si>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</si>
  <si>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</si>
  <si>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</si>
  <si>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</si>
  <si>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</si>
  <si>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</si>
  <si>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</si>
  <si>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</si>
  <si>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</si>
  <si>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</si>
  <si>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</si>
  <si>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</si>
  <si>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</si>
  <si>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</si>
  <si>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</si>
  <si>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</si>
  <si>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</si>
  <si>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</si>
  <si>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</si>
  <si>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</si>
  <si>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</si>
  <si>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</si>
  <si>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</si>
  <si>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</si>
  <si>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</si>
  <si>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</si>
  <si>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</si>
  <si>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</si>
  <si>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</si>
  <si>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</si>
  <si>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</si>
  <si>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</si>
  <si>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</si>
  <si>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</si>
  <si>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</si>
  <si>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</si>
  <si>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</si>
  <si>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</si>
  <si>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</si>
  <si>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</si>
  <si>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</si>
  <si>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</si>
  <si>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</si>
  <si>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</si>
  <si>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</si>
  <si>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</si>
  <si>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</si>
  <si>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</si>
  <si>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</si>
  <si>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</si>
  <si>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</si>
  <si>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</si>
  <si>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</si>
  <si>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</si>
  <si>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</si>
  <si>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</si>
  <si>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</si>
  <si>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</si>
  <si>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</si>
  <si>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</si>
  <si>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</si>
  <si>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</si>
  <si>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</si>
  <si>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</si>
  <si>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</si>
  <si>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</si>
  <si>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</si>
  <si>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</si>
  <si>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</si>
  <si>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</si>
  <si>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</si>
  <si>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</si>
  <si>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</si>
  <si>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</si>
  <si>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</si>
  <si>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</si>
  <si>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</si>
  <si>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</si>
  <si>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</si>
  <si>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</si>
  <si>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</si>
  <si>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</si>
  <si>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</si>
  <si>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</si>
  <si>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</si>
  <si>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</si>
  <si>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</si>
  <si>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</si>
  <si>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</si>
  <si>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</si>
  <si>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</si>
  <si>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</si>
  <si>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</si>
  <si>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</si>
  <si>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</si>
  <si>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</si>
  <si>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</si>
  <si>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</si>
  <si>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</si>
  <si>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</si>
  <si>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</si>
  <si>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</si>
  <si>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</si>
  <si>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</si>
  <si>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</si>
  <si>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</si>
  <si>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</si>
  <si>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</si>
  <si>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</si>
  <si>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</si>
  <si>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</si>
  <si>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</si>
  <si>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</si>
  <si>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</si>
  <si>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</si>
  <si>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</si>
  <si>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</si>
  <si>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</si>
  <si>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</si>
  <si>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</si>
  <si>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</si>
  <si>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</si>
  <si>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</si>
  <si>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</si>
  <si>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</si>
  <si>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</si>
  <si>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</si>
  <si>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</si>
  <si>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</si>
  <si>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</si>
  <si>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</si>
  <si>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</si>
  <si>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</si>
  <si>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</si>
  <si>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</si>
  <si>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</si>
  <si>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</si>
  <si>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</si>
  <si>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</si>
  <si>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</si>
  <si>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</si>
  <si>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</si>
  <si>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</si>
  <si>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</si>
  <si>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</si>
  <si>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</si>
  <si>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</si>
  <si>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</si>
  <si>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</si>
  <si>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</si>
  <si>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</si>
  <si>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</si>
  <si>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</si>
  <si>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</si>
  <si>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</si>
  <si>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</si>
  <si>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</si>
  <si>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</si>
  <si>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</si>
  <si>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</si>
  <si>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</si>
  <si>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</si>
  <si>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</si>
  <si>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</si>
  <si>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</si>
  <si>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</si>
  <si>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</si>
  <si>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</si>
  <si>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</si>
  <si>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</si>
  <si>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</si>
  <si>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</si>
  <si>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</si>
  <si>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</si>
  <si>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</si>
  <si>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</si>
  <si>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</si>
  <si>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</si>
  <si>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</si>
  <si>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</si>
  <si>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</si>
  <si>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</si>
  <si>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</si>
  <si>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</si>
  <si>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</si>
  <si>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</si>
  <si>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</si>
  <si>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</si>
  <si>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</si>
  <si>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</si>
  <si>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</si>
  <si>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</si>
  <si>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</si>
  <si>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</si>
  <si>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</si>
  <si>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</si>
  <si>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</si>
  <si>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</si>
  <si>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</si>
  <si>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</si>
  <si>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</si>
  <si>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</si>
  <si>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</si>
  <si>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</si>
  <si>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</si>
  <si>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</si>
  <si>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</si>
  <si>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</si>
  <si>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</si>
  <si>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</si>
  <si>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</si>
  <si>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</si>
  <si>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</si>
  <si>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</si>
  <si>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</si>
  <si>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</si>
  <si>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</si>
  <si>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</si>
  <si>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</si>
  <si>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</si>
  <si>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</si>
  <si>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</si>
  <si>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</si>
  <si>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</si>
  <si>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</si>
  <si>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</si>
  <si>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</si>
  <si>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</si>
  <si>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</si>
  <si>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</si>
  <si>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</si>
  <si>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</si>
  <si>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</si>
  <si>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</si>
  <si>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</si>
  <si>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</si>
  <si>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</si>
  <si>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</si>
  <si>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</si>
  <si>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</si>
  <si>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</si>
  <si>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</si>
  <si>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</si>
  <si>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</si>
  <si>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</si>
  <si>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</si>
  <si>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</si>
  <si>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</si>
  <si>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</si>
  <si>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</si>
  <si>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</si>
  <si>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</si>
  <si>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</si>
  <si>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</si>
  <si>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</si>
  <si>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</si>
  <si>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</si>
  <si>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</si>
  <si>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</si>
  <si>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</si>
  <si>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</si>
  <si>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</si>
  <si>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</si>
  <si>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</si>
  <si>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</si>
  <si>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</si>
  <si>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</si>
  <si>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</si>
  <si>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</si>
  <si>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</si>
  <si>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</si>
  <si>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</si>
  <si>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</si>
  <si>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</si>
  <si>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</si>
  <si>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</si>
  <si>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</si>
  <si>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</si>
  <si>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</si>
  <si>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</si>
  <si>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</si>
  <si>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</si>
  <si>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</si>
  <si>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</si>
  <si>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</si>
  <si>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</si>
  <si>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</si>
  <si>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</si>
  <si>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</si>
  <si>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</si>
  <si>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</si>
  <si>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</si>
  <si>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</si>
  <si>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</si>
  <si>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</si>
  <si>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</si>
  <si>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</si>
  <si>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</si>
  <si>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</si>
  <si>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</si>
  <si>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</si>
  <si>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</si>
  <si>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</si>
  <si>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</si>
  <si>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</si>
  <si>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</si>
  <si>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</si>
  <si>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</si>
  <si>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</si>
  <si>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</si>
  <si>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</si>
  <si>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</si>
  <si>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</si>
  <si>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</si>
  <si>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</si>
  <si>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</si>
  <si>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</si>
  <si>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</si>
  <si>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</si>
  <si>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</si>
  <si>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</si>
  <si>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</si>
  <si>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</si>
  <si>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</si>
  <si>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</si>
  <si>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</si>
  <si>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</si>
  <si>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</si>
  <si>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</si>
  <si>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</si>
  <si>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</si>
  <si>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</si>
  <si>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</si>
  <si>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</si>
  <si>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</si>
  <si>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</si>
  <si>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</si>
  <si>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</si>
  <si>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</si>
  <si>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</si>
  <si>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</si>
  <si>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</si>
  <si>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</si>
  <si>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</si>
  <si>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</si>
  <si>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</si>
  <si>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</si>
  <si>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</si>
  <si>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</si>
  <si>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</si>
  <si>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</si>
  <si>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</si>
  <si>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</si>
  <si>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</si>
  <si>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</si>
  <si>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</si>
  <si>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</si>
  <si>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</si>
  <si>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</si>
  <si>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</si>
  <si>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</si>
  <si>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</si>
  <si>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</si>
  <si>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</si>
  <si>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</si>
  <si>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</si>
  <si>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</si>
  <si>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</si>
  <si>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</si>
  <si>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</si>
  <si>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</si>
  <si>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</si>
  <si>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</si>
  <si>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</si>
  <si>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</si>
  <si>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</si>
  <si>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</si>
  <si>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</si>
  <si>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</si>
  <si>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</si>
  <si>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</si>
  <si>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</si>
  <si>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</si>
  <si>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</si>
  <si>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</si>
  <si>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</si>
  <si>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</si>
  <si>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</si>
  <si>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</si>
  <si>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</si>
  <si>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</si>
  <si>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</si>
  <si>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</si>
  <si>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</si>
  <si>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</si>
  <si>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</si>
  <si>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</si>
  <si>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</si>
  <si>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</si>
  <si>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</si>
  <si>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</si>
  <si>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</si>
  <si>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</si>
  <si>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</si>
  <si>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</si>
  <si>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</si>
  <si>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</si>
  <si>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</si>
  <si>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</si>
  <si>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</si>
  <si>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</si>
  <si>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</si>
  <si>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</si>
  <si>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</si>
  <si>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</si>
  <si>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</si>
  <si>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</si>
  <si>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</si>
  <si>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</si>
  <si>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</si>
  <si>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</si>
  <si>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</si>
  <si>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</si>
  <si>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</si>
  <si>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</si>
  <si>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</si>
  <si>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</si>
  <si>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</si>
  <si>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</si>
  <si>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</si>
  <si>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</si>
  <si>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</si>
  <si>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</si>
  <si>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</si>
  <si>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</si>
  <si>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</si>
  <si>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</si>
  <si>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</si>
  <si>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</si>
  <si>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</si>
  <si>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</si>
  <si>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</si>
  <si>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</si>
  <si>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</si>
  <si>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</si>
  <si>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</si>
  <si>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</si>
  <si>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</si>
  <si>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</si>
  <si>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</si>
  <si>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</si>
  <si>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</si>
  <si>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</si>
  <si>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</si>
  <si>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</si>
  <si>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</si>
  <si>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</si>
  <si>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</si>
  <si>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</si>
  <si>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</si>
  <si>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</si>
  <si>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</si>
  <si>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</si>
  <si>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</si>
  <si>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</si>
  <si>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</si>
  <si>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</si>
  <si>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</si>
  <si>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</si>
  <si>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</si>
  <si>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</si>
  <si>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</si>
  <si>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</si>
  <si>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</si>
  <si>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</si>
  <si>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</si>
  <si>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</si>
  <si>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</si>
  <si>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</si>
  <si>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</si>
  <si>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</si>
  <si>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</si>
  <si>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</si>
  <si>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</si>
  <si>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</si>
  <si>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</si>
  <si>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</si>
  <si>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</si>
  <si>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</si>
  <si>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</si>
  <si>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</si>
  <si>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</si>
  <si>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</si>
  <si>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</si>
  <si>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</si>
  <si>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</si>
  <si>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</si>
  <si>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</si>
  <si>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</si>
  <si>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</si>
  <si>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</si>
  <si>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</si>
  <si>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</si>
  <si>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</si>
  <si>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</si>
  <si>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</si>
  <si>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</si>
  <si>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</si>
  <si>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</si>
  <si>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</si>
  <si>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</si>
  <si>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</si>
  <si>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</si>
  <si>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</si>
  <si>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</si>
  <si>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</si>
  <si>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</si>
  <si>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</si>
  <si>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</si>
  <si>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</si>
  <si>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</si>
  <si>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</si>
  <si>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</si>
  <si>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</si>
  <si>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</si>
  <si>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</si>
  <si>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</si>
  <si>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</si>
  <si>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</si>
  <si>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</si>
  <si>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</si>
  <si>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</si>
  <si>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</si>
  <si>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</si>
  <si>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</si>
  <si>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</si>
  <si>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</si>
  <si>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</si>
  <si>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</si>
  <si>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</si>
  <si>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</si>
  <si>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</si>
  <si>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</si>
  <si>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</si>
  <si>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</si>
  <si>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</si>
  <si>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</si>
  <si>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</si>
  <si>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</si>
  <si>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</si>
  <si>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</si>
  <si>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</si>
  <si>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</si>
  <si>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</si>
  <si>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</si>
  <si>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</si>
  <si>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</si>
  <si>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</si>
  <si>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</si>
  <si>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</si>
  <si>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</si>
  <si>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</si>
  <si>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</si>
  <si>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</si>
  <si>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</si>
  <si>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</si>
  <si>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</si>
  <si>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</si>
  <si>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</si>
  <si>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</si>
  <si>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</si>
  <si>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</si>
  <si>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</si>
  <si>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</si>
  <si>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</si>
  <si>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</si>
  <si>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</si>
  <si>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</si>
  <si>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</si>
  <si>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</si>
  <si>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</si>
  <si>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</si>
  <si>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</si>
  <si>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</si>
  <si>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</si>
  <si>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</si>
  <si>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</si>
  <si>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</si>
  <si>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</si>
  <si>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</si>
  <si>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</si>
  <si>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</si>
  <si>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</si>
  <si>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</si>
  <si>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</si>
  <si>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</si>
  <si>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</si>
  <si>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</si>
  <si>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</si>
  <si>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</si>
  <si>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</si>
  <si>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</si>
  <si>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</si>
  <si>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</si>
  <si>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</si>
  <si>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</si>
  <si>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</si>
  <si>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</si>
  <si>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</si>
  <si>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</si>
  <si>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</si>
  <si>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</si>
  <si>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</si>
  <si>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</si>
  <si>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</si>
  <si>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</si>
  <si>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</si>
  <si>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</si>
  <si>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</si>
  <si>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</si>
  <si>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</si>
  <si>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</si>
  <si>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</si>
  <si>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</si>
  <si>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</si>
  <si>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</si>
  <si>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</si>
  <si>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</si>
  <si>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</si>
  <si>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</si>
  <si>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</si>
  <si>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</si>
  <si>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</si>
  <si>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</si>
  <si>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</si>
  <si>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</si>
  <si>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</si>
  <si>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</si>
  <si>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</si>
  <si>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</si>
  <si>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</si>
  <si>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</si>
  <si>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</si>
  <si>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</si>
  <si>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</si>
  <si>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</si>
  <si>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</si>
  <si>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</si>
  <si>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</si>
  <si>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</si>
  <si>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</si>
  <si>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</si>
  <si>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</si>
  <si>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</si>
  <si>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</si>
  <si>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</si>
  <si>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</si>
  <si>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</si>
  <si>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</si>
  <si>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</si>
  <si>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</si>
  <si>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</si>
  <si>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</si>
  <si>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</si>
  <si>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</si>
  <si>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</si>
  <si>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</si>
  <si>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</si>
  <si>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</si>
  <si>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</si>
  <si>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</si>
  <si>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</si>
  <si>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</si>
  <si>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</si>
  <si>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</si>
  <si>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</si>
  <si>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</si>
  <si>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</si>
  <si>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</si>
  <si>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</si>
  <si>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</si>
  <si>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</si>
  <si>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</si>
  <si>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</si>
  <si>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</si>
  <si>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</si>
  <si>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</si>
  <si>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</si>
  <si>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</si>
  <si>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</si>
  <si>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</si>
  <si>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</si>
  <si>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</si>
  <si>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</si>
  <si>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</si>
  <si>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</si>
  <si>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</si>
  <si>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</si>
  <si>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</si>
  <si>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</si>
  <si>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</si>
  <si>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</si>
  <si>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</si>
  <si>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</si>
  <si>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</si>
  <si>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</si>
  <si>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</si>
  <si>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</si>
  <si>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</si>
  <si>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</si>
  <si>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</si>
  <si>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</si>
  <si>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</si>
  <si>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</si>
  <si>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</si>
  <si>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</si>
  <si>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</si>
  <si>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</si>
  <si>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</si>
  <si>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</si>
  <si>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</si>
  <si>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</si>
  <si>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</si>
  <si>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</si>
  <si>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</si>
  <si>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</si>
  <si>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</si>
  <si>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</si>
  <si>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</si>
  <si>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</si>
  <si>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</si>
  <si>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</si>
  <si>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</si>
  <si>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</si>
  <si>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</si>
  <si>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</si>
  <si>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</si>
  <si>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</si>
  <si>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</si>
  <si>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</si>
  <si>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</si>
  <si>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</si>
  <si>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</si>
  <si>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</si>
  <si>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</si>
  <si>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</si>
  <si>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</si>
  <si>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</si>
  <si>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</si>
  <si>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</si>
  <si>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</si>
  <si>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</si>
  <si>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</si>
  <si>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</si>
  <si>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</si>
  <si>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</si>
  <si>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</si>
  <si>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</si>
  <si>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</si>
  <si>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</si>
  <si>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</si>
  <si>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</si>
  <si>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</si>
  <si>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</si>
  <si>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</si>
  <si>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</si>
  <si>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</si>
  <si>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</si>
  <si>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</si>
  <si>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</si>
  <si>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</si>
  <si>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</si>
  <si>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</si>
  <si>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</si>
  <si>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</si>
  <si>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</si>
  <si>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</si>
  <si>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</si>
  <si>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</si>
  <si>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</si>
  <si>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</si>
  <si>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</si>
  <si>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</si>
  <si>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</si>
  <si>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</si>
  <si>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</si>
  <si>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</si>
  <si>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</si>
  <si>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</si>
  <si>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</si>
  <si>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</si>
  <si>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</si>
  <si>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</si>
  <si>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</si>
  <si>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</si>
  <si>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</si>
  <si>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</si>
  <si>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</si>
  <si>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</si>
  <si>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</si>
  <si>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</si>
  <si>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</si>
  <si>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</si>
  <si>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</si>
  <si>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</si>
  <si>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</si>
  <si>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</si>
  <si>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</si>
  <si>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</si>
  <si>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</si>
  <si>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</si>
  <si>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</si>
  <si>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</si>
  <si>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</si>
  <si>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</si>
  <si>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</si>
  <si>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</si>
  <si>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</si>
  <si>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</si>
  <si>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</si>
  <si>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</si>
  <si>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</si>
  <si>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</si>
  <si>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</si>
  <si>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</si>
  <si>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</si>
  <si>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</si>
  <si>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</si>
  <si>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</si>
  <si>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</si>
  <si>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</si>
  <si>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</si>
  <si>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</si>
  <si>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</si>
  <si>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</si>
  <si>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</si>
  <si>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</si>
  <si>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</si>
  <si>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</si>
  <si>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</si>
  <si>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</si>
  <si>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</si>
  <si>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</si>
  <si>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</si>
  <si>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</si>
  <si>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</si>
  <si>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</si>
  <si>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</si>
  <si>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</si>
  <si>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</si>
  <si>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</si>
  <si>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</si>
  <si>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</si>
  <si>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</si>
  <si>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</si>
  <si>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</si>
  <si>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</si>
  <si>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</si>
  <si>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</si>
  <si>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</si>
  <si>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</si>
  <si>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</si>
  <si>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</si>
  <si>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</si>
  <si>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</si>
  <si>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</si>
  <si>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</si>
  <si>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</si>
  <si>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</si>
  <si>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</si>
  <si>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</si>
  <si>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</si>
  <si>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</si>
  <si>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</si>
  <si>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</si>
  <si>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</si>
  <si>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</si>
  <si>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</si>
  <si>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</si>
  <si>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</si>
  <si>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</si>
  <si>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</si>
  <si>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</si>
  <si>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</si>
  <si>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</si>
  <si>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</si>
  <si>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</si>
  <si>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</si>
  <si>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</si>
  <si>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</si>
  <si>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</si>
  <si>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</si>
  <si>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</si>
  <si>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</si>
  <si>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</si>
  <si>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</si>
  <si>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</si>
  <si>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</si>
  <si>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</si>
  <si>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</si>
  <si>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</si>
  <si>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</si>
  <si>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</si>
  <si>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</si>
  <si>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</si>
  <si>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</si>
  <si>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</si>
  <si>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</si>
  <si>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</si>
  <si>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</si>
  <si>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</si>
  <si>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</si>
  <si>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</si>
  <si>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</si>
  <si>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</si>
  <si>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</si>
  <si>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</si>
  <si>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</si>
  <si>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</si>
  <si>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</si>
  <si>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</si>
  <si>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</si>
  <si>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</si>
  <si>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</si>
  <si>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</si>
  <si>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</si>
  <si>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</si>
  <si>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</si>
  <si>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</si>
  <si>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</si>
  <si>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</si>
  <si>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</si>
  <si>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</si>
  <si>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</si>
  <si>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</si>
  <si>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</si>
  <si>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</si>
  <si>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</si>
  <si>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</si>
  <si>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</si>
  <si>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</si>
  <si>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</si>
  <si>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</si>
  <si>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</si>
  <si>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</si>
  <si>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</si>
  <si>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</si>
  <si>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</si>
  <si>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</si>
  <si>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</si>
  <si>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</si>
  <si>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</si>
  <si>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</si>
  <si>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</si>
  <si>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</si>
  <si>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</si>
  <si>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</si>
  <si>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</si>
  <si>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</si>
  <si>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</si>
  <si>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</si>
  <si>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</si>
  <si>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</si>
  <si>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</si>
  <si>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</si>
  <si>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</si>
  <si>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</si>
  <si>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</si>
  <si>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</si>
  <si>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</si>
  <si>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</si>
  <si>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</si>
  <si>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</si>
  <si>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</si>
  <si>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</si>
  <si>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</si>
  <si>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</si>
  <si>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</si>
  <si>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</si>
  <si>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</si>
  <si>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</si>
  <si>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</si>
  <si>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</si>
  <si>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</si>
  <si>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</si>
  <si>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</si>
  <si>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</si>
  <si>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</si>
  <si>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</si>
  <si>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</si>
  <si>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</si>
  <si>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</si>
  <si>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</si>
  <si>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</si>
  <si>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</si>
  <si>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</si>
  <si>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</si>
  <si>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</si>
  <si>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</si>
  <si>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</si>
  <si>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</si>
  <si>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</si>
  <si>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</si>
  <si>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</si>
  <si>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</si>
  <si>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</si>
  <si>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</si>
  <si>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</si>
  <si>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</si>
  <si>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</si>
  <si>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</si>
  <si>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</si>
  <si>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</si>
  <si>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</si>
  <si>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</si>
  <si>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</si>
  <si>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</si>
  <si>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</si>
  <si>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</si>
  <si>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</si>
  <si>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</si>
  <si>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</si>
  <si>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</si>
  <si>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</si>
  <si>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</si>
  <si>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</si>
  <si>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</si>
  <si>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</si>
  <si>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</si>
  <si>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</si>
  <si>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</si>
  <si>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</si>
  <si>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</si>
  <si>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</si>
  <si>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</si>
  <si>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</si>
  <si>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</si>
  <si>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</si>
  <si>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</si>
  <si>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</si>
  <si>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</si>
  <si>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</si>
  <si>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</si>
  <si>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</si>
  <si>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</si>
  <si>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</si>
  <si>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</si>
  <si>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</si>
  <si>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</si>
  <si>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</si>
  <si>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</si>
  <si>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</si>
  <si>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</si>
  <si>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</si>
  <si>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</si>
  <si>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</si>
  <si>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</si>
  <si>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</si>
  <si>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</si>
  <si>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</si>
  <si>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</si>
  <si>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</si>
  <si>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</si>
  <si>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</si>
  <si>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</si>
  <si>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</si>
  <si>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</si>
  <si>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</si>
  <si>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</si>
  <si>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</si>
  <si>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</si>
  <si>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</si>
  <si>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</si>
  <si>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</si>
  <si>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</si>
  <si>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</si>
  <si>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</si>
  <si>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</si>
  <si>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</si>
  <si>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</si>
  <si>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</si>
  <si>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</si>
  <si>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</si>
  <si>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</si>
  <si>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</si>
  <si>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</si>
  <si>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</si>
  <si>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</si>
  <si>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</si>
  <si>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</si>
  <si>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</si>
  <si>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</si>
  <si>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</si>
  <si>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</si>
  <si>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</si>
  <si>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</si>
  <si>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</si>
  <si>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</si>
  <si>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</si>
  <si>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</si>
  <si>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</si>
  <si>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</si>
  <si>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</si>
  <si>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</si>
  <si>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</si>
  <si>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</si>
  <si>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</si>
  <si>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</si>
  <si>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</si>
  <si>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</si>
  <si>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</si>
  <si>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</si>
  <si>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</si>
  <si>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</si>
  <si>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</si>
  <si>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</si>
  <si>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</si>
  <si>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</si>
  <si>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</si>
  <si>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</si>
  <si>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</si>
  <si>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</si>
  <si>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</si>
  <si>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</si>
  <si>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</si>
  <si>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</si>
  <si>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</si>
  <si>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</si>
  <si>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</si>
  <si>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</si>
  <si>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</si>
  <si>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</si>
  <si>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</si>
  <si>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</si>
  <si>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</si>
  <si>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</si>
  <si>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</si>
  <si>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</si>
  <si>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</si>
  <si>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</si>
  <si>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</si>
  <si>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</si>
  <si>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</si>
  <si>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</si>
  <si>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</si>
  <si>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</si>
  <si>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</si>
  <si>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</si>
  <si>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</si>
  <si>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</si>
  <si>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</si>
  <si>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</si>
  <si>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</si>
  <si>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</si>
  <si>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</si>
  <si>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</si>
  <si>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</si>
  <si>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</si>
  <si>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</si>
  <si>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</si>
  <si>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</si>
  <si>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</si>
  <si>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</si>
  <si>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</si>
  <si>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</si>
  <si>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</si>
  <si>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</si>
  <si>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</si>
  <si>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</si>
  <si>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</si>
  <si>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</si>
  <si>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</si>
  <si>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</si>
  <si>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</si>
  <si>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</si>
  <si>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</si>
  <si>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</si>
  <si>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</si>
  <si>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</si>
  <si>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</si>
  <si>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</si>
  <si>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</si>
  <si>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</si>
  <si>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</si>
  <si>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</si>
  <si>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</si>
  <si>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</si>
  <si>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</si>
  <si>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</si>
  <si>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</si>
  <si>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</si>
  <si>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</si>
  <si>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</si>
  <si>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</si>
  <si>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</si>
  <si>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</si>
  <si>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</si>
  <si>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</si>
  <si>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</si>
  <si>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</si>
  <si>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</si>
  <si>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</si>
  <si>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</si>
  <si>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</si>
  <si>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</si>
  <si>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</si>
  <si>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</si>
  <si>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</si>
  <si>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</si>
  <si>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</si>
  <si>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</si>
  <si>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</si>
  <si>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</si>
  <si>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</si>
  <si>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</si>
  <si>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</si>
  <si>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</si>
  <si>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</si>
  <si>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</si>
  <si>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</si>
  <si>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</si>
  <si>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</si>
  <si>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</si>
  <si>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</si>
  <si>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</si>
  <si>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</si>
  <si>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</si>
  <si>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</si>
  <si>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</si>
  <si>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</si>
  <si>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</si>
  <si>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</si>
  <si>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</si>
  <si>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</si>
  <si>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</si>
  <si>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</si>
  <si>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</si>
  <si>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</si>
  <si>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</si>
  <si>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</si>
  <si>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</si>
  <si>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</si>
  <si>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</si>
  <si>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</si>
  <si>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</si>
  <si>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</si>
  <si>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</si>
  <si>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</si>
  <si>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</si>
  <si>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</si>
  <si>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</si>
  <si>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</si>
  <si>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</si>
  <si>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</si>
  <si>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</si>
  <si>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</si>
  <si>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</si>
  <si>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</si>
  <si>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</si>
  <si>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</si>
  <si>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</si>
  <si>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</si>
  <si>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</si>
  <si>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</si>
  <si>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</si>
  <si>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</si>
  <si>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</si>
  <si>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</si>
  <si>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</si>
  <si>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</si>
  <si>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</si>
  <si>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</si>
  <si>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</si>
  <si>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</si>
  <si>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</si>
  <si>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</si>
  <si>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</si>
  <si>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</si>
  <si>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</si>
  <si>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</si>
  <si>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</si>
  <si>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</si>
  <si>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</si>
  <si>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</si>
  <si>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</si>
  <si>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</si>
  <si>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</si>
  <si>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</si>
  <si>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</si>
  <si>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</si>
  <si>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</si>
  <si>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</si>
  <si>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</si>
  <si>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</si>
  <si>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</si>
  <si>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</si>
  <si>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</si>
  <si>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</si>
  <si>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</si>
  <si>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</si>
  <si>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</si>
  <si>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</si>
  <si>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</si>
  <si>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</si>
  <si>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</si>
  <si>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</si>
  <si>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</si>
  <si>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</si>
  <si>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</si>
  <si>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</si>
  <si>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</si>
  <si>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</si>
  <si>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</si>
  <si>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</si>
  <si>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</si>
  <si>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</si>
  <si>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</si>
  <si>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</si>
  <si>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</si>
  <si>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</si>
  <si>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</si>
  <si>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</si>
  <si>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</si>
  <si>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</si>
  <si>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</si>
  <si>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</si>
  <si>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</si>
  <si>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</si>
  <si>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</si>
  <si>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</si>
  <si>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</si>
  <si>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</si>
  <si>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</si>
  <si>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</si>
  <si>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</si>
  <si>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</si>
  <si>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</si>
  <si>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</si>
  <si>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</si>
  <si>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</si>
  <si>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</si>
  <si>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</si>
  <si>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</si>
  <si>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</si>
  <si>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</si>
  <si>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</si>
  <si>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</si>
  <si>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</si>
  <si>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</si>
  <si>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</si>
  <si>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</si>
  <si>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</si>
  <si>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</si>
  <si>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</si>
  <si>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</si>
  <si>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</si>
  <si>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</si>
  <si>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</si>
  <si>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</si>
  <si>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</si>
  <si>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</si>
  <si>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</si>
  <si>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</si>
  <si>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</si>
  <si>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</si>
  <si>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</si>
  <si>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</si>
  <si>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</si>
  <si>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</si>
  <si>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</si>
  <si>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</si>
  <si>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</si>
  <si>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</si>
  <si>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</si>
  <si>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</si>
  <si>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</si>
  <si>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</si>
  <si>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</si>
  <si>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</si>
  <si>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</si>
  <si>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</si>
  <si>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</si>
  <si>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</si>
  <si>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</si>
  <si>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</si>
  <si>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</si>
  <si>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</si>
  <si>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</si>
  <si>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</si>
  <si>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</si>
  <si>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</si>
  <si>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</si>
  <si>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</si>
  <si>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</si>
  <si>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</si>
  <si>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</si>
  <si>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</si>
  <si>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</si>
  <si>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</si>
  <si>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</si>
  <si>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</si>
  <si>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</si>
  <si>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</si>
  <si>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</si>
  <si>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</si>
  <si>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</si>
  <si>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</si>
  <si>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</si>
  <si>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</si>
  <si>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</si>
  <si>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</si>
  <si>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</si>
  <si>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</si>
  <si>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</si>
  <si>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</si>
  <si>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</si>
  <si>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</si>
  <si>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</si>
  <si>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</si>
  <si>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</si>
  <si>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</si>
  <si>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</si>
  <si>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</si>
  <si>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</si>
  <si>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</si>
  <si>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</si>
  <si>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</si>
  <si>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</si>
  <si>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</si>
  <si>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</si>
  <si>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</si>
  <si>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</si>
  <si>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</si>
  <si>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</si>
  <si>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</si>
  <si>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</si>
  <si>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</si>
  <si>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</si>
  <si>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</si>
  <si>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</si>
  <si>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</si>
  <si>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</si>
  <si>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</si>
  <si>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</si>
  <si>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</si>
  <si>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</si>
  <si>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</si>
  <si>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</si>
  <si>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</si>
  <si>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</si>
  <si>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</si>
  <si>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</si>
  <si>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</si>
  <si>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</si>
  <si>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</si>
  <si>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</si>
  <si>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</si>
  <si>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</si>
  <si>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</si>
  <si>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</si>
  <si>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</si>
  <si>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</si>
  <si>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</si>
  <si>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</si>
  <si>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</si>
  <si>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</si>
  <si>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</si>
  <si>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</si>
  <si>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</si>
  <si>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</si>
  <si>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</si>
  <si>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</si>
  <si>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</si>
  <si>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</si>
  <si>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</si>
  <si>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</si>
  <si>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</si>
  <si>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</si>
  <si>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</si>
  <si>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</si>
  <si>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</si>
  <si>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</si>
  <si>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</si>
  <si>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</si>
  <si>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</si>
  <si>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</si>
  <si>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</si>
  <si>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</si>
  <si>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</si>
  <si>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</si>
  <si>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</si>
  <si>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</si>
  <si>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</si>
  <si>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</si>
  <si>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</si>
  <si>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</si>
  <si>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</si>
  <si>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</si>
  <si>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</si>
  <si>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</si>
  <si>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</si>
  <si>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</si>
  <si>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</si>
  <si>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</si>
  <si>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</si>
  <si>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</si>
  <si>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</si>
  <si>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</si>
  <si>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</si>
  <si>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</si>
  <si>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</si>
  <si>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</si>
  <si>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</si>
  <si>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</si>
  <si>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</si>
  <si>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</si>
  <si>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</si>
  <si>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</si>
  <si>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</si>
  <si>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</si>
  <si>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</si>
  <si>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</si>
  <si>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</si>
  <si>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</si>
  <si>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</si>
  <si>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</si>
  <si>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</si>
  <si>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</si>
  <si>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</si>
  <si>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</si>
  <si>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</si>
  <si>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</si>
  <si>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</si>
  <si>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</si>
  <si>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</si>
  <si>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</si>
  <si>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</si>
  <si>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</si>
  <si>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</si>
  <si>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</si>
  <si>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</si>
  <si>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</si>
  <si>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</si>
  <si>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</si>
  <si>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</si>
  <si>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</si>
  <si>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</si>
  <si>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</si>
  <si>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</si>
  <si>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</si>
  <si>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</si>
  <si>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</si>
  <si>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</si>
  <si>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</si>
  <si>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</si>
  <si>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</si>
  <si>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</si>
  <si>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</si>
  <si>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</si>
  <si>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</si>
  <si>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</si>
  <si>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</si>
  <si>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</si>
  <si>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</si>
  <si>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</si>
  <si>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</si>
  <si>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</si>
  <si>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</si>
  <si>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</si>
  <si>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</si>
  <si>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</si>
  <si>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</si>
  <si>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</si>
  <si>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</si>
  <si>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</si>
  <si>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</si>
  <si>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</si>
  <si>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</si>
  <si>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</si>
  <si>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</si>
  <si>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</si>
  <si>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</si>
  <si>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</si>
  <si>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</si>
  <si>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</si>
  <si>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</si>
  <si>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</si>
  <si>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</si>
  <si>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</si>
  <si>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</si>
  <si>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</si>
  <si>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</si>
  <si>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</si>
  <si>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</si>
  <si>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</si>
  <si>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</si>
  <si>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</si>
  <si>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</si>
  <si>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</si>
  <si>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</si>
  <si>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</si>
  <si>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</si>
  <si>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</si>
  <si>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</si>
  <si>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</si>
  <si>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</si>
  <si>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</si>
  <si>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</si>
  <si>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</si>
  <si>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</si>
  <si>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</si>
  <si>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</si>
  <si>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</si>
  <si>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</si>
  <si>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</si>
  <si>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</si>
  <si>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</si>
  <si>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</si>
  <si>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</si>
  <si>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</si>
  <si>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</si>
  <si>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</si>
  <si>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</si>
  <si>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</si>
  <si>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</si>
  <si>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</si>
  <si>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</si>
  <si>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</si>
  <si>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</si>
  <si>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</si>
  <si>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</si>
  <si>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</si>
  <si>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</si>
  <si>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</si>
  <si>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</si>
  <si>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</si>
  <si>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</si>
  <si>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</si>
  <si>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</si>
  <si>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</si>
  <si>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</si>
  <si>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</si>
  <si>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</si>
  <si>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</si>
  <si>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</si>
  <si>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</si>
  <si>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</si>
  <si>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</si>
  <si>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</si>
  <si>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</si>
  <si>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</si>
  <si>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</si>
  <si>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</si>
  <si>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</si>
  <si>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</si>
  <si>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</si>
  <si>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</si>
  <si>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</si>
  <si>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</si>
  <si>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</si>
  <si>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</si>
  <si>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</si>
  <si>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</si>
  <si>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</si>
  <si>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</si>
  <si>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</si>
  <si>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</si>
  <si>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</si>
  <si>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</si>
  <si>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</si>
  <si>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</si>
  <si>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</si>
  <si>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</si>
  <si>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</si>
  <si>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</si>
  <si>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</si>
  <si>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</si>
  <si>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</si>
  <si>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</si>
  <si>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</si>
  <si>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</si>
  <si>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</si>
  <si>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</si>
  <si>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</si>
  <si>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</si>
  <si>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</si>
  <si>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</si>
  <si>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</si>
  <si>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</si>
  <si>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</si>
  <si>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</si>
  <si>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</si>
  <si>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</si>
  <si>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</si>
  <si>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</si>
  <si>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</si>
  <si>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</si>
  <si>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</si>
  <si>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</si>
  <si>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</si>
  <si>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</si>
  <si>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</si>
  <si>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</si>
  <si>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</si>
  <si>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</si>
  <si>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</si>
  <si>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</si>
  <si>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</si>
  <si>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</si>
  <si>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</si>
  <si>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</si>
  <si>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</si>
  <si>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</si>
  <si>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</si>
  <si>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</si>
  <si>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</si>
  <si>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</si>
  <si>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</si>
  <si>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</si>
  <si>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</si>
  <si>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</si>
  <si>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</si>
  <si>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</si>
  <si>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</si>
  <si>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</si>
  <si>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</si>
  <si>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</si>
  <si>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</si>
  <si>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</si>
  <si>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</si>
  <si>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</si>
  <si>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</si>
  <si>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</si>
  <si>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</si>
  <si>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</si>
  <si>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</si>
  <si>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</si>
  <si>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</si>
  <si>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</si>
  <si>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</si>
  <si>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</si>
  <si>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</si>
  <si>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</si>
  <si>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</si>
  <si>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</si>
  <si>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</si>
  <si>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</si>
  <si>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</si>
  <si>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</si>
  <si>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</si>
  <si>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</si>
  <si>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</si>
  <si>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</si>
  <si>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</si>
  <si>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</si>
  <si>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</si>
  <si>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</si>
  <si>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</si>
  <si>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</si>
  <si>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</si>
  <si>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</si>
  <si>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</si>
  <si>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</si>
  <si>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</si>
  <si>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</si>
  <si>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</si>
  <si>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</si>
  <si>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</si>
  <si>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</si>
  <si>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</si>
  <si>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</si>
  <si>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</si>
  <si>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</si>
  <si>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</si>
  <si>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</si>
  <si>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</si>
  <si>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</si>
  <si>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</si>
  <si>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</si>
  <si>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</si>
  <si>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</si>
  <si>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</si>
  <si>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</si>
  <si>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</si>
  <si>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</si>
  <si>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</si>
  <si>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</si>
  <si>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</si>
  <si>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</si>
  <si>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</si>
  <si>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</si>
  <si>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</si>
  <si>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</si>
  <si>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</si>
  <si>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</si>
  <si>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</si>
  <si>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</si>
  <si>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</si>
  <si>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</si>
  <si>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</si>
  <si>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</si>
  <si>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</si>
  <si>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</si>
  <si>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</si>
  <si>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</si>
  <si>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</si>
  <si>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</si>
  <si>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</si>
  <si>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</si>
  <si>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</si>
  <si>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</si>
  <si>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</si>
  <si>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</si>
  <si>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</si>
  <si>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</si>
  <si>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</si>
  <si>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</si>
  <si>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</si>
  <si>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</si>
  <si>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</si>
  <si>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</si>
  <si>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</si>
  <si>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</si>
  <si>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</si>
  <si>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</si>
  <si>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</si>
  <si>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</si>
  <si>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</si>
  <si>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</si>
  <si>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</si>
  <si>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</si>
  <si>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</si>
  <si>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</si>
  <si>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</si>
  <si>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</si>
  <si>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</si>
  <si>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</si>
  <si>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</si>
  <si>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</si>
  <si>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</si>
  <si>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</si>
  <si>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</si>
  <si>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</si>
  <si>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</si>
  <si>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</si>
  <si>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</si>
  <si>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</si>
  <si>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</si>
  <si>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</si>
  <si>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</si>
  <si>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</si>
  <si>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</si>
  <si>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</si>
  <si>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</si>
  <si>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</si>
  <si>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</si>
  <si>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</si>
  <si>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</si>
  <si>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</si>
  <si>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</si>
  <si>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</si>
  <si>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</si>
  <si>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</si>
  <si>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</si>
  <si>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</si>
  <si>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</si>
  <si>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</si>
  <si>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</si>
  <si>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</si>
  <si>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</si>
  <si>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</si>
  <si>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</si>
  <si>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</si>
  <si>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</si>
  <si>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</si>
  <si>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</si>
  <si>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</si>
  <si>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</si>
  <si>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</si>
  <si>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</si>
  <si>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</si>
  <si>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</si>
  <si>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</si>
  <si>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</si>
  <si>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</si>
  <si>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</si>
  <si>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</si>
  <si>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</si>
  <si>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</si>
  <si>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</si>
  <si>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</si>
  <si>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</si>
  <si>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</si>
  <si>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</si>
  <si>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</si>
  <si>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</si>
  <si>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</si>
  <si>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</si>
  <si>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</si>
  <si>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</si>
  <si>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</si>
  <si>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</si>
  <si>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</si>
  <si>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</si>
  <si>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</si>
  <si>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</si>
  <si>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</si>
  <si>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</si>
  <si>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</si>
  <si>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</si>
  <si>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</si>
  <si>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</si>
  <si>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</si>
  <si>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</si>
  <si>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</si>
  <si>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</si>
  <si>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</si>
  <si>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</si>
  <si>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</si>
  <si>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</si>
  <si>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</si>
  <si>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</si>
  <si>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</si>
  <si>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</si>
  <si>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</si>
  <si>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</si>
  <si>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</si>
  <si>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</si>
  <si>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</si>
  <si>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</si>
  <si>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</si>
  <si>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</si>
  <si>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</si>
  <si>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</si>
  <si>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</si>
  <si>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</si>
  <si>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</si>
  <si>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</si>
  <si>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</si>
  <si>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</si>
  <si>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</si>
  <si>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</si>
  <si>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</si>
  <si>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</si>
  <si>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</si>
  <si>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</si>
  <si>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</si>
  <si>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</si>
  <si>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</si>
  <si>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</si>
  <si>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</si>
  <si>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</si>
  <si>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</si>
  <si>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</si>
  <si>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</si>
  <si>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</si>
  <si>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</si>
  <si>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</si>
  <si>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</si>
  <si>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</si>
  <si>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</si>
  <si>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</si>
  <si>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</si>
  <si>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</si>
  <si>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</si>
  <si>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</si>
  <si>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</si>
  <si>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</si>
  <si>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</si>
  <si>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</si>
  <si>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</si>
  <si>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</si>
  <si>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</si>
  <si>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</si>
  <si>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</si>
  <si>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</si>
  <si>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</si>
  <si>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</si>
  <si>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</si>
  <si>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</si>
  <si>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</si>
  <si>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</si>
  <si>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</si>
  <si>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</si>
  <si>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</si>
  <si>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</si>
  <si>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</si>
  <si>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</si>
  <si>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</si>
  <si>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</si>
  <si>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</si>
  <si>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</si>
  <si>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</si>
  <si>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</si>
  <si>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</si>
  <si>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</si>
  <si>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</si>
  <si>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</si>
  <si>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</si>
  <si>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</si>
  <si>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</si>
  <si>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</si>
  <si>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</si>
  <si>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</si>
  <si>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</si>
  <si>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</si>
  <si>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</si>
  <si>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</si>
  <si>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</si>
  <si>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</si>
  <si>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</si>
  <si>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</si>
  <si>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</si>
  <si>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</si>
  <si>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</si>
  <si>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</si>
  <si>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</si>
  <si>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</si>
  <si>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</si>
  <si>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</si>
  <si>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</si>
  <si>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</si>
  <si>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</si>
  <si>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</si>
  <si>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</si>
  <si>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</si>
  <si>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</si>
  <si>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</si>
  <si>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</si>
  <si>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</si>
  <si>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</si>
  <si>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</si>
  <si>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</si>
  <si>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</si>
  <si>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</si>
  <si>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</si>
  <si>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</si>
  <si>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</si>
  <si>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</si>
  <si>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</si>
  <si>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</si>
  <si>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</si>
  <si>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</si>
  <si>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</si>
  <si>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</si>
  <si>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</si>
  <si>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</si>
  <si>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</si>
  <si>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</si>
  <si>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</si>
  <si>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</si>
  <si>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</si>
  <si>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</si>
  <si>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</si>
  <si>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</si>
  <si>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</si>
  <si>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</si>
  <si>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</si>
  <si>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</si>
  <si>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</si>
  <si>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</si>
  <si>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</si>
  <si>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</si>
  <si>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</si>
  <si>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</si>
  <si>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</si>
  <si>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</si>
  <si>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</si>
  <si>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</si>
  <si>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</si>
  <si>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</si>
  <si>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</si>
  <si>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</si>
  <si>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</si>
  <si>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</si>
  <si>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</si>
  <si>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</si>
  <si>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</si>
  <si>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</si>
  <si>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</si>
  <si>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</si>
  <si>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</si>
  <si>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</si>
  <si>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</si>
  <si>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</si>
  <si>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</si>
  <si>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</si>
  <si>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</si>
  <si>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</si>
  <si>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</si>
  <si>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</si>
  <si>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</si>
  <si>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</si>
  <si>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</si>
  <si>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</si>
  <si>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</si>
  <si>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</si>
  <si>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</si>
  <si>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</si>
  <si>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</si>
  <si>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</si>
  <si>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</si>
  <si>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</si>
  <si>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</si>
  <si>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</si>
  <si>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</si>
  <si>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</si>
  <si>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</si>
  <si>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</si>
  <si>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</si>
  <si>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</si>
  <si>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</si>
  <si>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</si>
  <si>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</si>
  <si>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</si>
  <si>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</si>
  <si>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</si>
  <si>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</si>
  <si>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</si>
  <si>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</si>
  <si>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</si>
  <si>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</si>
  <si>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</si>
  <si>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</si>
  <si>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</si>
  <si>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</si>
  <si>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</si>
  <si>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</si>
  <si>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</si>
  <si>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</si>
  <si>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</si>
  <si>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</si>
  <si>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</si>
  <si>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</si>
  <si>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</si>
  <si>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</si>
  <si>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</si>
  <si>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</si>
  <si>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</si>
  <si>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</si>
  <si>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</si>
  <si>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</si>
  <si>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</si>
  <si>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</si>
  <si>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</si>
  <si>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</si>
  <si>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</si>
  <si>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</si>
  <si>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</si>
  <si>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</si>
  <si>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</si>
  <si>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</si>
  <si>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</si>
  <si>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</si>
  <si>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</si>
  <si>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</si>
  <si>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</si>
  <si>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</si>
  <si>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</si>
  <si>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</si>
  <si>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</si>
  <si>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</si>
  <si>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</si>
  <si>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</si>
  <si>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</si>
  <si>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</si>
  <si>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</si>
  <si>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</si>
  <si>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</si>
  <si>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</si>
  <si>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</si>
  <si>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</si>
  <si>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</si>
  <si>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</si>
  <si>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</si>
  <si>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</si>
  <si>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</si>
  <si>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</si>
  <si>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</si>
  <si>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</si>
  <si>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</si>
  <si>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</si>
  <si>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</si>
  <si>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</si>
  <si>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</si>
  <si>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</si>
  <si>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</si>
  <si>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</si>
  <si>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</si>
  <si>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</si>
  <si>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</si>
  <si>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</si>
  <si>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</si>
  <si>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</si>
  <si>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</si>
  <si>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</si>
  <si>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</si>
  <si>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</si>
  <si>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</si>
  <si>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</si>
  <si>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</si>
  <si>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</si>
  <si>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</si>
  <si>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</si>
  <si>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</si>
  <si>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</si>
  <si>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</si>
  <si>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</si>
  <si>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</si>
  <si>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</si>
  <si>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</si>
  <si>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</si>
  <si>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</si>
  <si>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</si>
  <si>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</si>
  <si>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</si>
  <si>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</si>
  <si>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</si>
  <si>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</si>
  <si>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</si>
  <si>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</si>
  <si>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</si>
  <si>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</si>
  <si>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</si>
  <si>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</si>
  <si>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</si>
  <si>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</si>
  <si>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</si>
  <si>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</si>
  <si>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</si>
  <si>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</si>
  <si>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</si>
  <si>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</si>
  <si>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</si>
  <si>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</si>
  <si>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</si>
  <si>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</si>
  <si>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</si>
  <si>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</si>
  <si>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</si>
  <si>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</si>
  <si>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</si>
  <si>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</si>
  <si>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</si>
  <si>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</si>
  <si>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</si>
  <si>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</si>
  <si>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</si>
  <si>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</si>
  <si>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</si>
  <si>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</si>
  <si>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</si>
  <si>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</si>
  <si>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</si>
  <si>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</si>
  <si>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</si>
  <si>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</si>
  <si>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</si>
  <si>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</si>
  <si>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</si>
  <si>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</si>
  <si>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</si>
  <si>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</si>
  <si>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</si>
  <si>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</si>
  <si>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</si>
  <si>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</si>
  <si>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</si>
  <si>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</si>
  <si>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</si>
  <si>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</si>
  <si>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</si>
  <si>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</si>
  <si>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</si>
  <si>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</si>
  <si>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</si>
  <si>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</si>
  <si>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</si>
  <si>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</si>
  <si>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</si>
  <si>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</si>
  <si>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</si>
  <si>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</si>
  <si>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</si>
  <si>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</si>
  <si>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</si>
  <si>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</si>
  <si>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</si>
  <si>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</si>
  <si>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</si>
  <si>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</si>
  <si>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</si>
  <si>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</si>
  <si>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</si>
  <si>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</si>
  <si>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</si>
  <si>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</si>
  <si>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</si>
  <si>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</si>
  <si>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</si>
  <si>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</si>
  <si>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</si>
  <si>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</si>
  <si>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</si>
  <si>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</si>
  <si>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</si>
  <si>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</si>
  <si>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</si>
  <si>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</si>
  <si>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</si>
  <si>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</si>
  <si>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</si>
  <si>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</si>
  <si>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</si>
  <si>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</si>
  <si>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</si>
  <si>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</si>
  <si>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</si>
  <si>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</si>
  <si>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</si>
  <si>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</si>
  <si>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</si>
  <si>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</si>
  <si>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</si>
  <si>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</si>
  <si>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</si>
  <si>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</si>
  <si>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</si>
  <si>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</si>
  <si>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</si>
  <si>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</si>
  <si>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</si>
  <si>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</si>
  <si>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</si>
  <si>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</si>
  <si>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</si>
  <si>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</si>
  <si>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</si>
  <si>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</si>
  <si>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</si>
  <si>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</si>
  <si>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</si>
  <si>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</si>
  <si>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</si>
  <si>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</si>
  <si>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</si>
  <si>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</si>
  <si>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</si>
  <si>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</si>
  <si>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</si>
  <si>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</si>
  <si>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</si>
  <si>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</si>
  <si>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</si>
  <si>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</si>
  <si>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</si>
  <si>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</si>
  <si>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</si>
  <si>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</si>
  <si>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</si>
  <si>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</si>
  <si>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</si>
  <si>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</si>
  <si>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</si>
  <si>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</si>
  <si>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</si>
  <si>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</si>
  <si>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</si>
  <si>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</si>
  <si>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</si>
  <si>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</si>
  <si>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</si>
  <si>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</si>
  <si>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</si>
  <si>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</si>
  <si>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</si>
  <si>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</si>
  <si>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</si>
  <si>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</si>
  <si>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</si>
  <si>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</si>
  <si>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</si>
  <si>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</si>
  <si>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</si>
  <si>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</si>
  <si>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</si>
  <si>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</si>
  <si>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</si>
  <si>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</si>
  <si>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</si>
  <si>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</si>
  <si>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</si>
  <si>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</si>
  <si>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</si>
  <si>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</si>
  <si>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</si>
  <si>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</si>
  <si>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</si>
  <si>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</si>
  <si>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</si>
  <si>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</si>
  <si>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</si>
  <si>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</si>
  <si>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</si>
  <si>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</si>
  <si>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</si>
  <si>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</si>
  <si>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</si>
  <si>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</si>
  <si>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</si>
  <si>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</si>
  <si>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</si>
  <si>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</si>
  <si>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</si>
  <si>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</si>
  <si>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</si>
  <si>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</si>
  <si>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</si>
  <si>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</si>
  <si>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</si>
  <si>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</si>
  <si>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</si>
  <si>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</si>
  <si>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</si>
  <si>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</si>
  <si>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</si>
  <si>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</si>
  <si>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</si>
  <si>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</si>
  <si>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</si>
  <si>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</si>
  <si>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</si>
  <si>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</si>
  <si>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</si>
  <si>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</si>
  <si>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</si>
  <si>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</si>
  <si>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</si>
  <si>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</si>
  <si>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</si>
  <si>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</si>
  <si>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</si>
  <si>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</si>
  <si>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</si>
  <si>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</si>
  <si>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</si>
  <si>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</si>
  <si>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</si>
  <si>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</si>
  <si>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</si>
  <si>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</si>
  <si>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</si>
  <si>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</si>
  <si>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</si>
  <si>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</si>
  <si>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</si>
  <si>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</si>
  <si>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</si>
  <si>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</si>
  <si>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</si>
  <si>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</si>
  <si>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</si>
  <si>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</si>
  <si>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</si>
  <si>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</si>
  <si>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</si>
  <si>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</si>
  <si>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</si>
  <si>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</si>
  <si>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</si>
  <si>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</si>
  <si>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</si>
  <si>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</si>
  <si>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</si>
  <si>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</si>
  <si>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</si>
  <si>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</si>
  <si>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</si>
  <si>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</si>
  <si>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</si>
  <si>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</si>
  <si>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</si>
  <si>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</si>
  <si>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</si>
  <si>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</si>
  <si>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</si>
  <si>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</si>
  <si>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</si>
  <si>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</si>
  <si>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</si>
  <si>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</si>
  <si>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</si>
  <si>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</si>
  <si>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</si>
  <si>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</si>
  <si>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</si>
  <si>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</si>
  <si>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</si>
  <si>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</si>
  <si>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</si>
  <si>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</si>
  <si>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</si>
  <si>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</si>
  <si>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</si>
  <si>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</si>
  <si>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</si>
  <si>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</si>
  <si>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</si>
  <si>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</si>
  <si>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</si>
  <si>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</si>
  <si>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</si>
  <si>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</si>
  <si>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</si>
  <si>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</si>
  <si>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</si>
  <si>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</si>
  <si>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</si>
  <si>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</si>
  <si>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</si>
  <si>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</si>
  <si>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</si>
  <si>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</si>
  <si>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</si>
  <si>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</si>
  <si>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</si>
  <si>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</si>
  <si>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</si>
  <si>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</si>
  <si>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</si>
  <si>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</si>
  <si>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</si>
  <si>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</si>
  <si>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</si>
  <si>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</si>
  <si>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</si>
  <si>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</si>
  <si>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</si>
  <si>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</si>
  <si>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</si>
  <si>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</si>
  <si>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</si>
  <si>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</si>
  <si>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</si>
  <si>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</si>
  <si>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</si>
  <si>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</si>
  <si>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</si>
  <si>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</si>
  <si>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</si>
  <si>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</si>
  <si>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</si>
  <si>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</si>
  <si>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</si>
  <si>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</si>
  <si>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</si>
  <si>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</si>
  <si>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</si>
  <si>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</si>
  <si>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</si>
  <si>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</si>
  <si>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</si>
  <si>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</si>
  <si>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</si>
  <si>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</si>
  <si>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</si>
  <si>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</si>
  <si>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</si>
  <si>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</si>
  <si>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</si>
  <si>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</si>
  <si>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</si>
  <si>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</si>
  <si>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</si>
  <si>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</si>
  <si>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</si>
  <si>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</si>
  <si>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</si>
  <si>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</si>
  <si>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</si>
  <si>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</si>
  <si>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</si>
  <si>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</si>
  <si>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</si>
  <si>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</si>
  <si>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</si>
  <si>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</si>
  <si>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</si>
  <si>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</si>
  <si>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</si>
  <si>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</si>
  <si>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</si>
  <si>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</si>
  <si>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</si>
  <si>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</si>
  <si>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</si>
  <si>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</si>
  <si>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</si>
  <si>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</si>
  <si>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</si>
  <si>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</si>
  <si>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</si>
  <si>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</si>
  <si>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</si>
  <si>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</si>
  <si>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</si>
  <si>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</si>
  <si>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</si>
  <si>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</si>
  <si>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</si>
  <si>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</si>
  <si>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</si>
  <si>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</si>
  <si>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</si>
  <si>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</si>
  <si>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</si>
  <si>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</si>
  <si>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</si>
  <si>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</si>
  <si>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</si>
  <si>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</si>
  <si>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</si>
  <si>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</si>
  <si>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</si>
  <si>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</si>
  <si>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</si>
  <si>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</si>
  <si>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</si>
  <si>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</si>
  <si>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</si>
  <si>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</si>
  <si>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</si>
  <si>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</si>
  <si>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</si>
  <si>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</si>
  <si>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</si>
  <si>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</si>
  <si>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</si>
  <si>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</si>
  <si>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</si>
  <si>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</si>
  <si>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</si>
  <si>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</si>
  <si>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</si>
  <si>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</si>
  <si>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</si>
  <si>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</si>
  <si>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</si>
  <si>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</si>
  <si>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</si>
  <si>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</si>
  <si>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</si>
  <si>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</si>
  <si>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</si>
  <si>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</si>
  <si>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</si>
  <si>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</si>
  <si>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</si>
  <si>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</si>
  <si>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</si>
  <si>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</si>
  <si>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</si>
  <si>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</si>
  <si>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</si>
  <si>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</si>
  <si>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</si>
  <si>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</si>
  <si>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</si>
  <si>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</si>
  <si>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</si>
  <si>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</si>
  <si>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</si>
  <si>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</si>
  <si>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</si>
  <si>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</si>
  <si>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</si>
  <si>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</si>
  <si>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</si>
  <si>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</si>
  <si>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</si>
  <si>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</si>
  <si>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</si>
  <si>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</si>
  <si>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</si>
  <si>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</si>
  <si>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</si>
  <si>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</si>
  <si>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</si>
  <si>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</si>
  <si>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</si>
  <si>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</si>
  <si>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</si>
  <si>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</si>
  <si>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</si>
  <si>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</si>
  <si>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</si>
  <si>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</si>
  <si>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</si>
  <si>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</si>
  <si>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</si>
  <si>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</si>
  <si>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</si>
  <si>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</si>
  <si>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</si>
  <si>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</si>
  <si>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</si>
  <si>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</si>
  <si>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</si>
  <si>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</si>
  <si>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</si>
  <si>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</si>
  <si>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</si>
  <si>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</si>
  <si>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</si>
  <si>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</si>
  <si>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</si>
  <si>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</si>
  <si>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</si>
  <si>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</si>
  <si>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</si>
  <si>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</si>
  <si>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</si>
  <si>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</si>
  <si>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</si>
  <si>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</si>
  <si>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</si>
  <si>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</si>
  <si>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</si>
  <si>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</si>
  <si>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</si>
  <si>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</si>
  <si>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</si>
  <si>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</si>
  <si>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</si>
  <si>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</si>
  <si>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</si>
  <si>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</si>
  <si>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</si>
  <si>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</si>
  <si>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</si>
  <si>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</si>
  <si>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</si>
  <si>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</si>
  <si>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</si>
  <si>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</si>
  <si>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</si>
  <si>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</si>
  <si>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</si>
  <si>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</si>
  <si>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</si>
  <si>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</si>
  <si>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</si>
  <si>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</si>
  <si>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</si>
  <si>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</si>
  <si>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</si>
  <si>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</si>
  <si>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</si>
  <si>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</si>
  <si>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</si>
  <si>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</si>
  <si>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</si>
  <si>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</si>
  <si>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</si>
  <si>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</si>
  <si>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</si>
  <si>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</si>
  <si>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</si>
  <si>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</si>
  <si>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</si>
  <si>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</si>
  <si>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</si>
  <si>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</si>
  <si>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</si>
  <si>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</si>
  <si>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</si>
  <si>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</si>
  <si>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</si>
  <si>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</si>
  <si>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</si>
  <si>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</si>
  <si>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</si>
  <si>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</si>
  <si>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</si>
  <si>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</si>
  <si>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</si>
  <si>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</si>
  <si>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</si>
  <si>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</si>
  <si>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</si>
  <si>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</si>
  <si>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</si>
  <si>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</si>
  <si>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</si>
  <si>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</si>
  <si>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</si>
  <si>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</si>
  <si>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</si>
  <si>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</si>
  <si>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</si>
  <si>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</si>
  <si>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</si>
  <si>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</si>
  <si>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</si>
  <si>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</si>
  <si>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</si>
  <si>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</si>
  <si>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</si>
  <si>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</si>
  <si>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</si>
  <si>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</si>
  <si>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</si>
  <si>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</si>
  <si>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</si>
  <si>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</si>
  <si>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</si>
  <si>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</si>
  <si>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</si>
  <si>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</si>
  <si>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</si>
  <si>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</si>
  <si>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</si>
  <si>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</si>
  <si>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</si>
  <si>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</si>
  <si>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</si>
  <si>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</si>
  <si>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</si>
  <si>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</si>
  <si>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</si>
  <si>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</si>
  <si>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</si>
  <si>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</si>
  <si>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</si>
  <si>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</si>
  <si>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</si>
  <si>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</si>
  <si>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</si>
  <si>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</si>
  <si>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</si>
  <si>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</si>
  <si>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</si>
  <si>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</si>
  <si>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</si>
  <si>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</si>
  <si>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</si>
  <si>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</si>
  <si>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</si>
  <si>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</si>
  <si>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</si>
  <si>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</si>
  <si>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</si>
  <si>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</si>
  <si>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</si>
  <si>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</si>
  <si>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</si>
  <si>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</si>
  <si>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</si>
  <si>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</si>
  <si>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</si>
  <si>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</si>
  <si>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</si>
  <si>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</si>
  <si>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</si>
  <si>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</si>
  <si>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</si>
  <si>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</si>
  <si>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</si>
  <si>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</si>
  <si>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</si>
  <si>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</si>
  <si>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</si>
  <si>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</si>
  <si>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</si>
  <si>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</si>
  <si>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</si>
  <si>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</si>
  <si>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</si>
  <si>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</si>
  <si>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</si>
  <si>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</si>
  <si>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</si>
  <si>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</si>
  <si>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</si>
  <si>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</si>
  <si>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</si>
  <si>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</si>
  <si>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</si>
  <si>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</si>
  <si>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</si>
  <si>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</si>
  <si>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</si>
  <si>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</si>
  <si>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</si>
  <si>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</si>
  <si>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</si>
  <si>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</si>
  <si>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</si>
  <si>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</si>
  <si>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</si>
  <si>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</si>
  <si>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</si>
  <si>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</si>
  <si>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</si>
  <si>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</si>
  <si>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</si>
  <si>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</si>
  <si>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</si>
  <si>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</si>
  <si>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</si>
  <si>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</si>
  <si>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</si>
  <si>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</si>
  <si>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</si>
  <si>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</si>
  <si>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</si>
  <si>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</si>
  <si>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</si>
  <si>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</si>
  <si>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</si>
  <si>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</si>
  <si>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</si>
  <si>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</si>
  <si>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</si>
  <si>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</si>
  <si>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</si>
  <si>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</si>
  <si>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</si>
  <si>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</si>
  <si>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</si>
  <si>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</si>
  <si>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</si>
  <si>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</si>
  <si>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</si>
  <si>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</si>
  <si>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</si>
  <si>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</si>
  <si>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</si>
  <si>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</si>
  <si>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</si>
  <si>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</si>
  <si>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</si>
  <si>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</si>
  <si>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</si>
  <si>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</si>
  <si>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</si>
  <si>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</si>
  <si>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</si>
  <si>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</si>
  <si>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</si>
  <si>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</si>
  <si>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</si>
  <si>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</si>
  <si>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</si>
  <si>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</si>
  <si>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</si>
  <si>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</si>
  <si>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</si>
  <si>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</si>
  <si>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</si>
  <si>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</si>
  <si>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</si>
  <si>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</si>
  <si>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</si>
  <si>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</si>
  <si>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</si>
  <si>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</si>
  <si>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</si>
  <si>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</si>
  <si>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</si>
  <si>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</si>
  <si>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</si>
  <si>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</si>
  <si>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</si>
  <si>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</si>
  <si>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</si>
  <si>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</si>
  <si>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</si>
  <si>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</si>
  <si>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</si>
  <si>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</si>
  <si>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</si>
  <si>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</si>
  <si>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</si>
  <si>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</si>
  <si>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</si>
  <si>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</si>
  <si>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</si>
  <si>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</si>
  <si>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</si>
  <si>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</si>
  <si>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</si>
  <si>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</si>
  <si>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</si>
  <si>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</si>
  <si>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</si>
  <si>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</si>
  <si>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</si>
  <si>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</si>
  <si>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</si>
  <si>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</si>
  <si>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</si>
  <si>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</si>
  <si>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</si>
  <si>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</si>
  <si>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</si>
  <si>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</si>
  <si>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</si>
  <si>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</si>
  <si>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</si>
  <si>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</si>
  <si>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</si>
  <si>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</si>
  <si>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</si>
  <si>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</si>
  <si>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</si>
  <si>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</si>
  <si>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</si>
  <si>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</si>
  <si>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</si>
  <si>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</si>
  <si>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</si>
  <si>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</si>
  <si>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</si>
  <si>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</si>
  <si>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</si>
  <si>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</si>
  <si>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</si>
  <si>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</si>
  <si>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</si>
  <si>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</si>
  <si>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</si>
  <si>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</si>
  <si>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</si>
  <si>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</si>
  <si>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</si>
  <si>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</si>
  <si>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</si>
  <si>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</si>
  <si>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</si>
  <si>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</si>
  <si>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</si>
  <si>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</si>
  <si>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</si>
  <si>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</si>
  <si>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</si>
  <si>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</si>
  <si>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</si>
  <si>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</si>
  <si>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</si>
  <si>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</si>
  <si>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</si>
  <si>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</si>
  <si>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</si>
  <si>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</si>
  <si>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</si>
  <si>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</si>
  <si>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</si>
  <si>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</si>
  <si>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</si>
  <si>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</si>
  <si>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</si>
  <si>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</si>
  <si>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</si>
  <si>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</si>
  <si>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</si>
  <si>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</si>
  <si>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</si>
  <si>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</si>
  <si>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</si>
  <si>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</si>
  <si>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</si>
  <si>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</si>
  <si>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</si>
  <si>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</si>
  <si>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</si>
  <si>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</si>
  <si>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</si>
  <si>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</si>
  <si>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</si>
  <si>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</si>
  <si>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</si>
  <si>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</si>
  <si>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</si>
  <si>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</si>
  <si>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</si>
  <si>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</si>
  <si>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</si>
  <si>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</si>
  <si>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</si>
  <si>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</si>
  <si>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</si>
  <si>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</si>
  <si>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</si>
  <si>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</si>
  <si>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</si>
  <si>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</si>
  <si>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</si>
  <si>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</si>
  <si>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</si>
  <si>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</si>
  <si>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</si>
  <si>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</si>
  <si>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</si>
  <si>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</si>
  <si>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</si>
  <si>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</si>
  <si>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</si>
  <si>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</si>
  <si>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</si>
  <si>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</si>
  <si>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</si>
  <si>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</si>
  <si>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</si>
  <si>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</si>
  <si>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</si>
  <si>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</si>
  <si>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</si>
  <si>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</si>
  <si>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</si>
  <si>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</si>
  <si>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</si>
  <si>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</si>
  <si>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</si>
  <si>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</si>
  <si>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</si>
  <si>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</si>
  <si>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</si>
  <si>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</si>
  <si>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</si>
  <si>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</si>
  <si>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</si>
  <si>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</si>
  <si>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</si>
  <si>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</si>
  <si>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</si>
  <si>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</si>
  <si>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</si>
  <si>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</si>
  <si>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</si>
  <si>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</si>
  <si>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</si>
  <si>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</si>
  <si>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</si>
  <si>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</si>
  <si>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</si>
  <si>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</si>
  <si>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</si>
  <si>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</si>
  <si>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</si>
  <si>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</si>
  <si>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</si>
  <si>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</si>
  <si>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</si>
  <si>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</si>
  <si>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</si>
  <si>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</si>
  <si>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</si>
  <si>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</si>
  <si>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</si>
  <si>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</si>
  <si>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</si>
  <si>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</si>
  <si>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</si>
  <si>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</si>
  <si>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</si>
  <si>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</si>
  <si>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</si>
  <si>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</si>
  <si>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</si>
  <si>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</si>
  <si>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</si>
  <si>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</si>
  <si>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</si>
  <si>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</si>
  <si>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</si>
  <si>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</si>
  <si>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</si>
  <si>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</si>
  <si>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</si>
  <si>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</si>
  <si>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</si>
  <si>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</si>
  <si>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</si>
  <si>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</si>
  <si>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</si>
  <si>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</si>
  <si>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</si>
  <si>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</si>
  <si>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</si>
  <si>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</si>
  <si>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</si>
  <si>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</si>
  <si>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</si>
  <si>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</si>
  <si>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</si>
  <si>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</si>
  <si>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</si>
  <si>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</si>
  <si>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</si>
  <si>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</si>
  <si>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</si>
  <si>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</si>
  <si>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</si>
  <si>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</si>
  <si>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</si>
  <si>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</si>
  <si>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</si>
  <si>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</si>
  <si>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</si>
  <si>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</si>
  <si>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</si>
  <si>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</si>
  <si>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</si>
  <si>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</si>
  <si>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</si>
  <si>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</si>
  <si>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</si>
  <si>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</si>
  <si>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</si>
  <si>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</si>
  <si>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</si>
  <si>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</si>
  <si>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</si>
  <si>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</si>
  <si>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</si>
  <si>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</si>
  <si>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</si>
  <si>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</si>
  <si>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</si>
  <si>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</si>
  <si>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</si>
  <si>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</si>
  <si>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</si>
  <si>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</si>
  <si>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</si>
  <si>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</si>
  <si>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</si>
  <si>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</si>
  <si>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</si>
  <si>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</si>
  <si>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</si>
  <si>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</si>
  <si>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</si>
  <si>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</si>
  <si>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</si>
  <si>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</si>
  <si>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</si>
  <si>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</si>
  <si>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</si>
  <si>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</si>
  <si>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</si>
  <si>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</si>
  <si>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</si>
  <si>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</si>
  <si>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</si>
  <si>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</si>
  <si>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</si>
  <si>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</si>
  <si>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</si>
  <si>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</si>
  <si>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</si>
  <si>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</si>
  <si>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</si>
  <si>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</si>
  <si>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</si>
  <si>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</si>
  <si>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</si>
  <si>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</si>
  <si>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</si>
  <si>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</si>
  <si>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</si>
  <si>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</si>
  <si>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</si>
  <si>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</si>
  <si>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</si>
  <si>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</si>
  <si>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</si>
  <si>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</si>
  <si>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</si>
  <si>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</si>
  <si>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</si>
  <si>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</si>
  <si>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</si>
  <si>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</si>
  <si>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</si>
  <si>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</si>
  <si>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</si>
  <si>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</si>
  <si>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</si>
  <si>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</si>
  <si>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</si>
  <si>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</si>
  <si>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</si>
  <si>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</si>
  <si>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</si>
  <si>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</si>
  <si>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</si>
  <si>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</si>
  <si>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</si>
  <si>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</si>
  <si>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</si>
  <si>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</si>
  <si>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</si>
  <si>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</si>
  <si>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</si>
  <si>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</si>
  <si>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</si>
  <si>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</si>
  <si>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</si>
  <si>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</si>
  <si>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</si>
  <si>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</si>
  <si>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</si>
  <si>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</si>
  <si>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</si>
  <si>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</si>
  <si>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</si>
  <si>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</si>
  <si>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</si>
  <si>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</si>
  <si>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</si>
  <si>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</si>
  <si>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</si>
  <si>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</si>
  <si>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</si>
  <si>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</si>
  <si>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</si>
  <si>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</si>
  <si>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</si>
  <si>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</si>
  <si>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</si>
  <si>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</si>
  <si>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</si>
  <si>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</si>
  <si>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</si>
  <si>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</si>
  <si>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</si>
  <si>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</si>
  <si>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</si>
  <si>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</si>
  <si>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</si>
  <si>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</si>
  <si>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</si>
  <si>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</si>
  <si>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</si>
  <si>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</si>
  <si>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</si>
  <si>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</si>
  <si>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</si>
  <si>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</si>
  <si>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</si>
  <si>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</si>
  <si>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</si>
  <si>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</si>
  <si>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</si>
  <si>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</si>
  <si>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</si>
  <si>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</si>
  <si>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</si>
  <si>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</si>
  <si>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</si>
  <si>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</si>
  <si>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</si>
  <si>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</si>
  <si>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</si>
  <si>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</si>
  <si>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</si>
  <si>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</si>
  <si>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</si>
  <si>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</si>
  <si>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</si>
  <si>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</si>
  <si>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</si>
  <si>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</si>
  <si>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</si>
  <si>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</si>
  <si>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</si>
  <si>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</si>
  <si>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</si>
  <si>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</si>
  <si>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</si>
  <si>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</si>
  <si>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</si>
  <si>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</si>
  <si>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</si>
  <si>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</si>
  <si>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</si>
  <si>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</si>
  <si>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</si>
  <si>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</si>
  <si>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</si>
  <si>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</si>
  <si>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</si>
  <si>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</si>
  <si>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</si>
  <si>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</si>
  <si>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</si>
  <si>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</si>
  <si>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</si>
  <si>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</si>
  <si>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</si>
  <si>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</si>
  <si>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</si>
  <si>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</si>
  <si>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</si>
  <si>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</si>
  <si>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</si>
  <si>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</si>
  <si>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</si>
  <si>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</si>
  <si>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</si>
  <si>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</si>
  <si>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</si>
  <si>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</si>
  <si>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</si>
  <si>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</si>
  <si>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</si>
  <si>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</si>
  <si>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</si>
  <si>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</si>
  <si>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</si>
  <si>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</si>
  <si>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</si>
  <si>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</si>
  <si>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</si>
  <si>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</si>
  <si>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</si>
  <si>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</si>
  <si>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</si>
  <si>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</si>
  <si>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</si>
  <si>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</si>
  <si>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</si>
  <si>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</si>
  <si>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</si>
  <si>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</si>
  <si>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</si>
  <si>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</si>
  <si>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</si>
  <si>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</si>
  <si>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</si>
  <si>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</si>
  <si>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</si>
  <si>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</si>
  <si>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</si>
  <si>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</si>
  <si>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</si>
  <si>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</si>
  <si>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</si>
  <si>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</si>
  <si>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</si>
  <si>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</si>
  <si>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</si>
  <si>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</si>
  <si>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</si>
  <si>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</si>
  <si>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</si>
  <si>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</si>
  <si>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</si>
  <si>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</si>
  <si>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</si>
  <si>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</si>
  <si>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</si>
  <si>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</si>
  <si>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</si>
  <si>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</si>
  <si>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</si>
  <si>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</si>
  <si>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</si>
  <si>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</si>
  <si>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</si>
  <si>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</si>
  <si>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</si>
  <si>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</si>
  <si>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</si>
  <si>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</si>
  <si>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</si>
  <si>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</si>
  <si>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</si>
  <si>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</si>
  <si>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</si>
  <si>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</si>
  <si>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</si>
  <si>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</si>
  <si>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</si>
  <si>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</si>
  <si>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</si>
  <si>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</si>
  <si>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</si>
  <si>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</si>
  <si>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</si>
  <si>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</si>
  <si>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</si>
  <si>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</si>
  <si>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</si>
  <si>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</si>
  <si>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</si>
  <si>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</si>
  <si>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</si>
  <si>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</si>
  <si>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</si>
  <si>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</si>
  <si>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</si>
  <si>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</si>
  <si>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</si>
  <si>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</si>
  <si>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</si>
  <si>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</si>
  <si>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</si>
  <si>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</si>
  <si>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</si>
  <si>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</si>
  <si>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</si>
  <si>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</si>
  <si>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</si>
  <si>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</si>
  <si>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</si>
  <si>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</si>
  <si>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</si>
  <si>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</si>
  <si>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</si>
  <si>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</si>
  <si>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</si>
  <si>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</si>
  <si>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</si>
  <si>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</si>
  <si>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</si>
  <si>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</si>
  <si>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</si>
  <si>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</si>
  <si>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</si>
  <si>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</si>
  <si>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</si>
  <si>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</si>
  <si>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</si>
  <si>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</si>
  <si>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</si>
  <si>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</si>
  <si>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</si>
  <si>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</si>
  <si>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</si>
  <si>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</si>
  <si>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</si>
  <si>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</si>
  <si>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</si>
  <si>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</si>
  <si>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</si>
  <si>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</si>
  <si>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</si>
  <si>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</si>
  <si>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</si>
  <si>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</si>
  <si>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</si>
  <si>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</si>
  <si>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</si>
  <si>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</si>
  <si>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</si>
  <si>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</si>
  <si>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</si>
  <si>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</si>
  <si>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</si>
  <si>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</si>
  <si>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</si>
  <si>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</si>
  <si>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</si>
  <si>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</si>
  <si>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</si>
  <si>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</si>
  <si>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</si>
  <si>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</si>
  <si>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</si>
  <si>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</si>
  <si>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</si>
  <si>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</si>
  <si>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</si>
  <si>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</si>
  <si>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</si>
  <si>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</si>
  <si>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</si>
  <si>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</si>
  <si>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</si>
  <si>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</si>
  <si>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</si>
  <si>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</si>
  <si>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</si>
  <si>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</si>
  <si>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</si>
  <si>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</si>
  <si>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</si>
  <si>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</si>
  <si>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</si>
  <si>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</si>
  <si>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</si>
  <si>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</si>
  <si>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</si>
  <si>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</si>
  <si>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</si>
  <si>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</si>
  <si>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</si>
  <si>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</si>
  <si>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</si>
  <si>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</si>
  <si>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</si>
  <si>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</si>
  <si>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</si>
  <si>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</si>
  <si>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</si>
  <si>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</si>
  <si>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</si>
  <si>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</si>
  <si>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</si>
  <si>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</si>
  <si>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</si>
  <si>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</si>
  <si>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</si>
  <si>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</si>
  <si>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</si>
  <si>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</si>
  <si>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</si>
  <si>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</si>
  <si>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</si>
  <si>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</si>
  <si>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</si>
  <si>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</si>
  <si>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</si>
  <si>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</si>
  <si>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</si>
  <si>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</si>
  <si>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</si>
  <si>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</si>
  <si>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</si>
  <si>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</si>
  <si>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</si>
  <si>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</si>
  <si>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</si>
  <si>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</si>
  <si>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</si>
  <si>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</si>
  <si>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</si>
  <si>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</si>
  <si>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</si>
  <si>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</si>
  <si>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</si>
  <si>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</si>
  <si>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</si>
  <si>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</si>
  <si>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</si>
  <si>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</si>
  <si>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</si>
  <si>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</si>
  <si>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</si>
  <si>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</si>
  <si>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</si>
  <si>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</si>
  <si>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</si>
  <si>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</si>
  <si>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</si>
  <si>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</si>
  <si>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</si>
  <si>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</si>
  <si>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</si>
  <si>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</si>
  <si>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</si>
  <si>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</si>
  <si>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</si>
  <si>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</si>
  <si>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</si>
  <si>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</si>
  <si>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</si>
  <si>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</si>
  <si>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</si>
  <si>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</si>
  <si>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</si>
  <si>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</si>
  <si>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</si>
  <si>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</si>
  <si>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</si>
  <si>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</si>
  <si>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</si>
  <si>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</si>
  <si>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</si>
  <si>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</si>
  <si>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</si>
  <si>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</si>
  <si>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</si>
  <si>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</si>
  <si>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</si>
  <si>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</si>
  <si>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</si>
  <si>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</si>
  <si>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</si>
  <si>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</si>
  <si>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</si>
  <si>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</si>
  <si>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</si>
  <si>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</si>
  <si>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</si>
  <si>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</si>
  <si>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</si>
  <si>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</si>
  <si>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</si>
  <si>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</si>
  <si>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</si>
  <si>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</si>
  <si>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</si>
  <si>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</si>
  <si>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</si>
  <si>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</si>
  <si>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</si>
  <si>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</si>
  <si>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</si>
  <si>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</si>
  <si>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</si>
  <si>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</si>
  <si>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</si>
  <si>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</si>
  <si>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</si>
  <si>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</si>
  <si>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</si>
  <si>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</si>
  <si>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</si>
  <si>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</si>
  <si>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</si>
  <si>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</si>
  <si>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</si>
  <si>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</si>
  <si>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</si>
  <si>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</si>
  <si>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</si>
  <si>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</si>
  <si>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</si>
  <si>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</si>
  <si>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</si>
  <si>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</si>
  <si>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</si>
  <si>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</si>
  <si>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</si>
  <si>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</si>
  <si>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</si>
  <si>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</si>
  <si>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</si>
  <si>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</si>
  <si>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</si>
  <si>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</si>
  <si>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</si>
  <si>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</si>
  <si>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</si>
  <si>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</si>
  <si>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</si>
  <si>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</si>
  <si>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</si>
  <si>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</si>
  <si>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</si>
  <si>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</si>
  <si>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</si>
  <si>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</si>
  <si>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</si>
  <si>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</si>
  <si>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</si>
  <si>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</si>
  <si>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</si>
  <si>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</si>
  <si>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</si>
  <si>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</si>
  <si>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</si>
  <si>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</si>
  <si>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</si>
  <si>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</si>
  <si>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</si>
  <si>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</si>
  <si>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</si>
  <si>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</si>
  <si>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</si>
  <si>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</si>
  <si>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</si>
  <si>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</si>
  <si>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</si>
  <si>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</si>
  <si>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</si>
  <si>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</si>
  <si>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</si>
  <si>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</si>
  <si>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</si>
  <si>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</si>
  <si>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</si>
  <si>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</si>
  <si>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</si>
  <si>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</si>
  <si>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</si>
  <si>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</si>
  <si>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</si>
  <si>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</si>
  <si>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</si>
  <si>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</si>
  <si>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</si>
  <si>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</si>
  <si>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</si>
  <si>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</si>
  <si>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</si>
  <si>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</si>
  <si>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</si>
  <si>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</si>
  <si>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</si>
  <si>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</si>
  <si>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</si>
  <si>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</si>
  <si>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</si>
  <si>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</si>
  <si>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</si>
  <si>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</si>
  <si>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</si>
  <si>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</si>
  <si>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</si>
  <si>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</si>
  <si>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</si>
  <si>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</si>
  <si>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</si>
  <si>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</si>
  <si>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</si>
  <si>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</si>
  <si>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</si>
  <si>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</si>
  <si>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</si>
  <si>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</si>
  <si>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</si>
  <si>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</si>
  <si>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</si>
  <si>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</si>
  <si>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</si>
  <si>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</si>
  <si>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</si>
  <si>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</si>
  <si>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</si>
  <si>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</si>
  <si>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</si>
  <si>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</si>
  <si>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</si>
  <si>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</si>
  <si>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</si>
  <si>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</si>
  <si>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</si>
  <si>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</si>
  <si>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</si>
  <si>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</si>
  <si>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</si>
  <si>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</si>
  <si>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</si>
  <si>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</si>
  <si>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</si>
  <si>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</si>
  <si>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</si>
  <si>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</si>
  <si>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</si>
  <si>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</si>
  <si>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</si>
  <si>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</si>
  <si>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</si>
  <si>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</si>
  <si>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</si>
  <si>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</si>
  <si>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</si>
  <si>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</si>
  <si>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</si>
  <si>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</si>
  <si>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</si>
  <si>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</si>
  <si>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</si>
  <si>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</si>
  <si>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</si>
  <si>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</si>
  <si>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</si>
  <si>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</si>
  <si>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</si>
  <si>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</si>
  <si>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</si>
  <si>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</si>
  <si>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</si>
  <si>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</si>
  <si>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</si>
  <si>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</si>
  <si>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</si>
  <si>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</si>
  <si>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</si>
  <si>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</si>
  <si>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</si>
  <si>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</si>
  <si>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</si>
  <si>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</si>
  <si>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</si>
  <si>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</si>
  <si>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</si>
  <si>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</si>
  <si>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</si>
  <si>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</si>
  <si>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</si>
  <si>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</si>
  <si>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</si>
  <si>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</si>
  <si>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</si>
  <si>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</si>
  <si>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</si>
  <si>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</si>
  <si>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</si>
  <si>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</si>
  <si>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</si>
  <si>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</si>
  <si>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</si>
  <si>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</si>
  <si>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</si>
  <si>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</si>
  <si>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</si>
  <si>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</si>
  <si>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</si>
  <si>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</si>
  <si>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</si>
  <si>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</si>
  <si>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</si>
  <si>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</si>
  <si>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</si>
  <si>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</si>
  <si>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</si>
  <si>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</si>
  <si>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</si>
  <si>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</si>
  <si>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</si>
  <si>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</si>
  <si>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</si>
  <si>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</si>
  <si>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</si>
  <si>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</si>
  <si>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</si>
  <si>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</si>
  <si>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</si>
  <si>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</si>
  <si>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</si>
  <si>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</si>
  <si>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</si>
  <si>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</si>
  <si>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</si>
  <si>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</si>
  <si>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</si>
  <si>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</si>
  <si>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</si>
  <si>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</si>
  <si>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</si>
  <si>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</si>
  <si>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</si>
  <si>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</si>
  <si>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</si>
  <si>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</si>
  <si>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</si>
  <si>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</si>
  <si>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</si>
  <si>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</si>
  <si>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</si>
  <si>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</si>
  <si>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</si>
  <si>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</si>
  <si>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</si>
  <si>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</si>
  <si>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</si>
  <si>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</si>
  <si>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</si>
  <si>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</si>
  <si>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</si>
  <si>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</si>
  <si>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</si>
  <si>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</si>
  <si>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</si>
  <si>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</si>
  <si>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</si>
  <si>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</si>
  <si>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</si>
  <si>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</si>
  <si>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</si>
  <si>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</si>
  <si>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</si>
  <si>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</si>
  <si>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</si>
  <si>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</si>
  <si>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</si>
  <si>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</si>
  <si>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</si>
  <si>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</si>
  <si>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</si>
  <si>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</si>
  <si>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</si>
  <si>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</si>
  <si>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</si>
  <si>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</si>
  <si>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</si>
  <si>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</si>
  <si>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</si>
  <si>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</si>
  <si>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</si>
  <si>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</si>
  <si>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</si>
  <si>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</si>
  <si>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</si>
  <si>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</si>
  <si>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</si>
  <si>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</si>
  <si>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</si>
  <si>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</si>
  <si>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</si>
  <si>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</si>
  <si>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</si>
  <si>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</si>
  <si>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</si>
  <si>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</si>
  <si>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</si>
  <si>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</si>
  <si>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</si>
  <si>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</si>
  <si>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</si>
  <si>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</si>
  <si>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</si>
  <si>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</si>
  <si>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</si>
  <si>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</si>
  <si>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</si>
  <si>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</si>
  <si>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</si>
  <si>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</si>
  <si>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</si>
  <si>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</si>
  <si>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</si>
  <si>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</si>
  <si>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</si>
  <si>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</si>
  <si>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</si>
  <si>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</si>
  <si>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</si>
  <si>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</si>
  <si>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</si>
  <si>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</si>
  <si>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</si>
  <si>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</si>
  <si>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</si>
  <si>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</si>
  <si>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</si>
  <si>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</si>
  <si>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</si>
  <si>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</si>
  <si>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</si>
  <si>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</si>
  <si>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</si>
  <si>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</si>
  <si>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</si>
  <si>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</si>
  <si>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</si>
  <si>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</si>
  <si>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</si>
  <si>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</si>
  <si>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</si>
  <si>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</si>
  <si>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</si>
  <si>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</si>
  <si>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</si>
  <si>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</si>
  <si>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</si>
  <si>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</si>
  <si>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</si>
  <si>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</si>
  <si>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</si>
  <si>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</si>
  <si>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</si>
  <si>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</si>
  <si>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</si>
  <si>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</si>
  <si>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</si>
  <si>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</si>
  <si>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</si>
  <si>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</si>
  <si>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</si>
  <si>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</si>
  <si>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</si>
  <si>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</si>
  <si>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</si>
  <si>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</si>
  <si>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</si>
  <si>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</si>
  <si>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</si>
  <si>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</si>
  <si>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</si>
  <si>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</si>
  <si>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</si>
  <si>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</si>
  <si>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</si>
  <si>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</si>
  <si>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</si>
  <si>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</si>
  <si>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</si>
  <si>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</si>
  <si>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</si>
  <si>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</si>
  <si>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</si>
  <si>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</si>
  <si>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</si>
  <si>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</si>
  <si>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</si>
  <si>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</si>
  <si>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</si>
  <si>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</si>
  <si>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</si>
  <si>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</si>
  <si>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</si>
  <si>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</si>
  <si>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</si>
  <si>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</si>
  <si>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</si>
  <si>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</si>
  <si>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</si>
  <si>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</si>
  <si>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</si>
  <si>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</si>
  <si>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</si>
  <si>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</si>
  <si>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</si>
  <si>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</si>
  <si>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</si>
  <si>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</si>
  <si>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</si>
  <si>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</si>
  <si>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</si>
  <si>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</si>
  <si>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</si>
  <si>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</si>
  <si>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</si>
  <si>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</si>
  <si>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</si>
  <si>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</si>
  <si>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</si>
  <si>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</si>
  <si>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</si>
  <si>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</si>
  <si>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</si>
  <si>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</si>
  <si>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</si>
  <si>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</si>
  <si>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</si>
  <si>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</si>
  <si>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</si>
  <si>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</si>
  <si>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</si>
  <si>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</si>
  <si>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</si>
  <si>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</si>
  <si>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</si>
  <si>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</si>
  <si>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</si>
  <si>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</si>
  <si>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</si>
  <si>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</si>
  <si>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</si>
  <si>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</si>
  <si>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</si>
  <si>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</si>
  <si>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</si>
  <si>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</si>
  <si>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</si>
  <si>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</si>
  <si>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</si>
  <si>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</si>
  <si>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</si>
  <si>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</si>
  <si>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</si>
  <si>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</si>
  <si>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</si>
  <si>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</si>
  <si>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</si>
  <si>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</si>
  <si>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</si>
  <si>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</si>
  <si>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</si>
  <si>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</si>
  <si>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</si>
  <si>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</si>
  <si>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</si>
  <si>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</si>
  <si>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</si>
  <si>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</si>
  <si>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</si>
  <si>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</si>
  <si>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</si>
  <si>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</si>
  <si>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</si>
  <si>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</si>
  <si>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</si>
  <si>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</si>
  <si>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</si>
  <si>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</si>
  <si>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</si>
  <si>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</si>
  <si>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</si>
  <si>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</si>
  <si>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</si>
  <si>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</si>
  <si>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</si>
  <si>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</si>
  <si>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</si>
  <si>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</si>
  <si>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</si>
  <si>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</si>
  <si>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</si>
  <si>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</si>
  <si>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</si>
  <si>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</si>
  <si>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</si>
  <si>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</si>
  <si>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</si>
  <si>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</si>
  <si>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</si>
  <si>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</si>
  <si>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</si>
  <si>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</si>
  <si>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</si>
  <si>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</si>
  <si>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</si>
  <si>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</si>
  <si>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</si>
  <si>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</si>
  <si>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</si>
  <si>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</si>
  <si>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</si>
  <si>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</si>
  <si>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</si>
  <si>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</si>
  <si>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</si>
  <si>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</si>
  <si>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</si>
  <si>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</si>
  <si>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</si>
  <si>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</si>
  <si>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</si>
  <si>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</si>
  <si>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</si>
  <si>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</si>
  <si>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</si>
  <si>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</si>
  <si>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</si>
  <si>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</si>
  <si>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</si>
  <si>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</si>
  <si>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</si>
  <si>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</si>
  <si>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</si>
  <si>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</si>
  <si>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</si>
  <si>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</si>
  <si>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</si>
  <si>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</si>
  <si>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</si>
  <si>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</si>
  <si>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</si>
  <si>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</si>
  <si>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</si>
  <si>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</si>
  <si>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</si>
  <si>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</si>
  <si>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</si>
  <si>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</si>
  <si>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</si>
  <si>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</si>
  <si>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</si>
  <si>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</si>
  <si>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</si>
  <si>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</si>
  <si>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</si>
  <si>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</si>
  <si>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</si>
  <si>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</si>
  <si>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</si>
  <si>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</si>
  <si>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</si>
  <si>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</si>
  <si>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</si>
  <si>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</si>
  <si>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</si>
  <si>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</si>
  <si>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</si>
  <si>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</si>
  <si>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</si>
  <si>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</si>
  <si>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</si>
  <si>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</si>
  <si>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</si>
  <si>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</si>
  <si>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</si>
  <si>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</si>
  <si>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</si>
  <si>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</si>
  <si>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</si>
  <si>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</si>
  <si>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</si>
  <si>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</si>
  <si>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</si>
  <si>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</si>
  <si>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</si>
  <si>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</si>
  <si>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</si>
  <si>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</si>
  <si>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</si>
  <si>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</si>
  <si>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</si>
  <si>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</si>
  <si>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</si>
  <si>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</si>
  <si>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</si>
  <si>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</si>
  <si>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</si>
  <si>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</si>
  <si>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</si>
  <si>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</si>
  <si>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</si>
  <si>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</si>
  <si>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</si>
  <si>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</si>
  <si>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</si>
  <si>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</si>
  <si>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</si>
  <si>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</si>
  <si>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</si>
  <si>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</si>
  <si>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</si>
  <si>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</si>
  <si>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</si>
  <si>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</si>
  <si>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</si>
  <si>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</si>
  <si>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</si>
  <si>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</si>
  <si>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</si>
  <si>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</si>
  <si>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</si>
  <si>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</si>
  <si>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</si>
  <si>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</si>
  <si>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</si>
  <si>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</si>
  <si>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</si>
  <si>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</si>
  <si>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</si>
  <si>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</si>
  <si>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</si>
  <si>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</si>
  <si>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</si>
  <si>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</si>
  <si>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</si>
  <si>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</si>
  <si>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</si>
  <si>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</si>
  <si>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</si>
  <si>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</si>
  <si>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</si>
  <si>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</si>
  <si>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</si>
  <si>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</si>
  <si>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</si>
  <si>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</si>
  <si>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</si>
  <si>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</si>
  <si>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</si>
  <si>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</si>
  <si>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</si>
  <si>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</si>
  <si>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</si>
  <si>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</si>
  <si>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</si>
  <si>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</si>
  <si>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</si>
  <si>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</si>
  <si>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</si>
  <si>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</si>
  <si>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</si>
  <si>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</si>
  <si>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</si>
  <si>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</si>
  <si>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</si>
  <si>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</si>
  <si>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</si>
  <si>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</si>
  <si>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</si>
  <si>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</si>
  <si>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</si>
  <si>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</si>
  <si>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</si>
  <si>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</si>
  <si>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</si>
  <si>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</si>
  <si>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</si>
  <si>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</si>
  <si>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</si>
  <si>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</si>
  <si>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</si>
  <si>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</si>
  <si>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</si>
  <si>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</si>
  <si>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</si>
  <si>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</si>
  <si>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</si>
  <si>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</si>
  <si>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</si>
  <si>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</si>
  <si>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</si>
  <si>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</si>
  <si>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</si>
  <si>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</si>
  <si>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</si>
  <si>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</si>
  <si>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</si>
  <si>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</si>
  <si>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</si>
  <si>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</si>
  <si>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</si>
  <si>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</si>
  <si>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</si>
  <si>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</si>
  <si>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</si>
  <si>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</si>
  <si>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</si>
  <si>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</si>
  <si>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</si>
  <si>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</si>
  <si>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</si>
  <si>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</si>
  <si>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</si>
  <si>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</si>
  <si>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</si>
  <si>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</si>
  <si>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</si>
  <si>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</si>
  <si>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</si>
  <si>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</si>
  <si>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</si>
  <si>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</si>
  <si>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</si>
  <si>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</si>
  <si>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</si>
  <si>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</si>
  <si>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</si>
  <si>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</si>
  <si>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</si>
  <si>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</si>
  <si>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</si>
  <si>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</si>
  <si>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</si>
  <si>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</si>
  <si>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</si>
  <si>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</si>
  <si>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</si>
  <si>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</si>
  <si>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</si>
  <si>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</si>
  <si>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</si>
  <si>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</si>
  <si>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</si>
  <si>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</si>
  <si>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</si>
  <si>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</si>
  <si>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</si>
  <si>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</si>
  <si>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</si>
  <si>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</si>
  <si>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</si>
  <si>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</si>
  <si>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</si>
  <si>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</si>
  <si>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</si>
  <si>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</si>
  <si>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</si>
  <si>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</si>
  <si>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</si>
  <si>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</si>
  <si>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</si>
  <si>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</si>
  <si>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</si>
  <si>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</si>
  <si>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</si>
  <si>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</si>
  <si>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</si>
  <si>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</si>
  <si>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</si>
  <si>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</si>
  <si>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</si>
  <si>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</si>
  <si>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</si>
  <si>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</si>
  <si>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</si>
  <si>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</si>
  <si>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</si>
  <si>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</si>
  <si>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</si>
  <si>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</si>
  <si>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</si>
  <si>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</si>
  <si>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</si>
  <si>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</si>
  <si>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</si>
  <si>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</si>
  <si>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</si>
  <si>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</si>
  <si>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</si>
  <si>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</si>
  <si>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</si>
  <si>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</si>
  <si>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</si>
  <si>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</si>
  <si>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</si>
  <si>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</si>
  <si>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</si>
  <si>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</si>
  <si>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</si>
  <si>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</si>
  <si>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</si>
  <si>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</si>
  <si>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</si>
  <si>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</si>
  <si>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</si>
  <si>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</si>
  <si>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</si>
  <si>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</si>
  <si>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</si>
  <si>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</si>
  <si>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</si>
  <si>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</si>
  <si>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</si>
  <si>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</si>
  <si>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</si>
  <si>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</si>
  <si>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</si>
  <si>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</si>
  <si>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</si>
  <si>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</si>
  <si>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</si>
  <si>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</si>
  <si>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</si>
  <si>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</si>
  <si>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</si>
  <si>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</si>
  <si>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</si>
  <si>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</si>
  <si>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</si>
  <si>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</si>
  <si>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</si>
  <si>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</si>
  <si>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</si>
  <si>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</si>
  <si>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</si>
  <si>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</si>
  <si>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</si>
  <si>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</si>
  <si>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</si>
  <si>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</si>
  <si>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</si>
  <si>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</si>
  <si>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</si>
  <si>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</si>
  <si>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</si>
  <si>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</si>
  <si>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</si>
  <si>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</si>
  <si>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</si>
  <si>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</si>
  <si>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</si>
  <si>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</si>
  <si>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</si>
  <si>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</si>
  <si>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</si>
  <si>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</si>
  <si>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</si>
  <si>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</si>
  <si>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</si>
  <si>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</si>
  <si>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</si>
  <si>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</si>
  <si>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</si>
  <si>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</si>
  <si>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</si>
  <si>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</si>
  <si>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</si>
  <si>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</si>
  <si>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</si>
  <si>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</si>
  <si>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</si>
  <si>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</si>
  <si>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</si>
  <si>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</si>
  <si>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</si>
  <si>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</si>
  <si>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</si>
  <si>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</si>
  <si>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</si>
  <si>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</si>
  <si>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</si>
  <si>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</si>
  <si>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</si>
  <si>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</si>
  <si>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</si>
  <si>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</si>
  <si>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</si>
  <si>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</si>
  <si>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</si>
  <si>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</si>
  <si>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</si>
  <si>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</si>
  <si>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</si>
  <si>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</si>
  <si>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</si>
  <si>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</si>
  <si>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</si>
  <si>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</si>
  <si>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</si>
  <si>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</si>
  <si>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</si>
  <si>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</si>
  <si>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</si>
  <si>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</si>
  <si>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</si>
  <si>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</si>
  <si>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</si>
  <si>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</si>
  <si>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</si>
  <si>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</si>
  <si>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</si>
  <si>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</si>
  <si>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</si>
  <si>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</si>
  <si>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</si>
  <si>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</si>
  <si>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</si>
  <si>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</si>
  <si>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</si>
  <si>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</si>
  <si>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</si>
  <si>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</si>
  <si>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</si>
  <si>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</si>
  <si>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</si>
  <si>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</si>
  <si>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</si>
  <si>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</si>
  <si>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</si>
  <si>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</si>
  <si>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</si>
  <si>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</si>
  <si>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</si>
  <si>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</si>
  <si>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</si>
  <si>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</si>
  <si>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</si>
  <si>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</si>
  <si>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</si>
  <si>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</si>
  <si>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</si>
  <si>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</si>
  <si>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</si>
  <si>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</si>
  <si>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</si>
  <si>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</si>
  <si>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</si>
  <si>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</si>
  <si>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</si>
  <si>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</si>
  <si>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</si>
  <si>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</si>
  <si>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</si>
  <si>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</si>
  <si>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</si>
  <si>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</si>
  <si>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</si>
  <si>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</si>
  <si>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</si>
  <si>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</si>
  <si>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</si>
  <si>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</si>
  <si>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</si>
  <si>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</si>
  <si>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</si>
  <si>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</si>
  <si>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</si>
  <si>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</si>
  <si>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</si>
  <si>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</si>
  <si>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</si>
  <si>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</si>
  <si>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</si>
  <si>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</si>
  <si>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</si>
  <si>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</si>
  <si>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</si>
  <si>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</si>
  <si>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</si>
  <si>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</si>
  <si>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</si>
  <si>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</si>
  <si>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</si>
  <si>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</si>
  <si>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</si>
  <si>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</si>
  <si>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</si>
  <si>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</si>
  <si>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</si>
  <si>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</si>
  <si>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</si>
  <si>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</si>
  <si>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</si>
  <si>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</si>
  <si>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</si>
  <si>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</si>
  <si>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</si>
  <si>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</si>
  <si>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</si>
  <si>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</si>
  <si>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</si>
  <si>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</si>
  <si>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</si>
  <si>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</si>
  <si>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</si>
  <si>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</si>
  <si>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</si>
  <si>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</si>
  <si>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</si>
  <si>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</si>
  <si>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</si>
  <si>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</si>
  <si>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</si>
  <si>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</si>
  <si>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</si>
  <si>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</si>
  <si>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</si>
  <si>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</si>
  <si>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</si>
  <si>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</si>
  <si>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</si>
  <si>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</si>
  <si>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</si>
  <si>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</si>
  <si>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</si>
  <si>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</si>
  <si>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</si>
  <si>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</si>
  <si>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</si>
  <si>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</si>
  <si>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</si>
  <si>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</si>
  <si>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</si>
  <si>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</si>
  <si>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</si>
  <si>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</si>
  <si>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</si>
  <si>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</si>
  <si>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</si>
  <si>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</si>
  <si>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</si>
  <si>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</si>
  <si>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</si>
  <si>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</si>
  <si>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</si>
  <si>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</si>
  <si>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</si>
  <si>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</si>
  <si>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</si>
  <si>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</si>
  <si>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</si>
  <si>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</si>
  <si>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</si>
  <si>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</si>
  <si>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</si>
  <si>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</si>
  <si>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</si>
  <si>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</si>
  <si>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</si>
  <si>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</si>
  <si>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</si>
  <si>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</si>
  <si>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</si>
  <si>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</si>
  <si>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</si>
  <si>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</si>
  <si>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</si>
  <si>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</si>
  <si>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</si>
  <si>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</si>
  <si>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</si>
  <si>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</si>
  <si>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</si>
  <si>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</si>
  <si>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</si>
  <si>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</si>
  <si>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</si>
  <si>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</si>
  <si>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</si>
  <si>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</si>
  <si>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</si>
  <si>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</si>
  <si>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</si>
  <si>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</si>
  <si>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</si>
  <si>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</si>
  <si>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</si>
  <si>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</si>
  <si>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</si>
  <si>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</si>
  <si>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</si>
  <si>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</si>
  <si>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</si>
  <si>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</si>
  <si>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</si>
  <si>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</si>
  <si>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</si>
  <si>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</si>
  <si>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</si>
  <si>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</si>
  <si>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</si>
  <si>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</si>
  <si>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</si>
  <si>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</si>
  <si>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</si>
  <si>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</si>
  <si>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</si>
  <si>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</si>
  <si>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</si>
  <si>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</si>
  <si>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</si>
  <si>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</si>
  <si>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</si>
  <si>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</si>
  <si>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</si>
  <si>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</si>
  <si>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</si>
  <si>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</si>
  <si>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</si>
  <si>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</si>
  <si>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</si>
  <si>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</si>
  <si>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</si>
  <si>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</si>
  <si>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</si>
  <si>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</si>
  <si>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</si>
  <si>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</si>
  <si>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</si>
  <si>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</si>
  <si>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</si>
  <si>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</si>
  <si>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</si>
  <si>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</si>
  <si>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</si>
  <si>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</si>
  <si>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</si>
  <si>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</si>
  <si>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</si>
  <si>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</si>
  <si>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</si>
  <si>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</si>
  <si>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</si>
  <si>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</si>
  <si>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</si>
  <si>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</si>
  <si>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</si>
  <si>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</si>
  <si>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</si>
  <si>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</si>
  <si>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</si>
  <si>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</si>
  <si>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</si>
  <si>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</si>
  <si>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</si>
  <si>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</si>
  <si>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</si>
  <si>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</si>
  <si>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</si>
  <si>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</si>
  <si>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</si>
  <si>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</si>
  <si>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</si>
  <si>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</si>
  <si>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</si>
  <si>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</si>
  <si>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</si>
  <si>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</si>
  <si>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</si>
  <si>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</si>
  <si>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</si>
  <si>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</si>
  <si>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</si>
  <si>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</si>
  <si>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</si>
  <si>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</si>
  <si>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</si>
  <si>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</si>
  <si>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</si>
  <si>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</si>
  <si>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</si>
  <si>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</si>
  <si>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</si>
  <si>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</si>
  <si>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</si>
  <si>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</si>
  <si>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</si>
  <si>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</si>
  <si>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</si>
  <si>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</si>
  <si>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</si>
  <si>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</si>
  <si>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</si>
  <si>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</si>
  <si>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</si>
  <si>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</si>
  <si>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</si>
  <si>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</si>
  <si>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</si>
  <si>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</si>
  <si>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</si>
  <si>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</si>
  <si>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</si>
  <si>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</si>
  <si>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</si>
  <si>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</si>
  <si>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</si>
  <si>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</si>
  <si>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</si>
  <si>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</si>
  <si>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</si>
  <si>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</si>
  <si>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</si>
  <si>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</si>
  <si>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</si>
  <si>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</si>
  <si>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</si>
  <si>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</si>
  <si>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</si>
  <si>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</si>
  <si>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</si>
  <si>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</si>
  <si>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</si>
  <si>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</si>
  <si>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</si>
  <si>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</si>
  <si>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</si>
  <si>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</si>
  <si>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</si>
  <si>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</si>
  <si>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</si>
  <si>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</si>
  <si>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</si>
  <si>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</si>
  <si>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</si>
  <si>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</si>
  <si>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</si>
  <si>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</si>
  <si>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</si>
  <si>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</si>
  <si>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</si>
  <si>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</si>
  <si>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</si>
  <si>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</si>
  <si>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</si>
  <si>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</si>
  <si>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</si>
  <si>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</si>
  <si>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</si>
  <si>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</si>
  <si>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</si>
  <si>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</si>
  <si>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</si>
  <si>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</si>
  <si>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</si>
  <si>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</si>
  <si>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</si>
  <si>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</si>
  <si>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</si>
  <si>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</si>
  <si>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</si>
  <si>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</si>
  <si>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</si>
  <si>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</si>
  <si>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</si>
  <si>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</si>
  <si>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</si>
  <si>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</si>
  <si>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</si>
  <si>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</si>
  <si>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</si>
  <si>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</si>
  <si>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</si>
  <si>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</si>
  <si>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</si>
  <si>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</si>
  <si>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</si>
  <si>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</si>
  <si>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</si>
  <si>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</si>
  <si>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</si>
  <si>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</si>
  <si>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</si>
  <si>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</si>
  <si>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</si>
  <si>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</si>
  <si>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</si>
  <si>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</si>
  <si>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</si>
  <si>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</si>
  <si>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</si>
  <si>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</si>
  <si>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</si>
  <si>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</si>
  <si>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</si>
  <si>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</si>
  <si>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</si>
  <si>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</si>
  <si>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</si>
  <si>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</si>
  <si>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</si>
  <si>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</si>
  <si>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</si>
  <si>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</si>
  <si>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</si>
  <si>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</si>
  <si>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</si>
  <si>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</si>
  <si>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</si>
  <si>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</si>
  <si>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</si>
  <si>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</si>
  <si>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</si>
  <si>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</si>
  <si>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</si>
  <si>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</si>
  <si>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</si>
  <si>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</si>
  <si>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</si>
  <si>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</si>
  <si>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</si>
  <si>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</si>
  <si>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</si>
  <si>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</si>
  <si>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</si>
  <si>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</si>
  <si>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</si>
  <si>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</si>
  <si>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</si>
  <si>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</si>
  <si>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</si>
  <si>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</si>
  <si>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</si>
  <si>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</si>
  <si>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</si>
  <si>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</si>
  <si>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</si>
  <si>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</si>
  <si>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</si>
  <si>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</si>
  <si>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</si>
  <si>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</si>
  <si>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</si>
  <si>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</si>
  <si>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</si>
  <si>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</si>
  <si>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</si>
  <si>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</si>
  <si>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</si>
  <si>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</si>
  <si>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</si>
  <si>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</si>
  <si>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</si>
  <si>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</si>
  <si>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</si>
  <si>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</si>
  <si>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</si>
  <si>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</si>
  <si>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</si>
  <si>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</si>
  <si>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</si>
  <si>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</si>
  <si>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</si>
  <si>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</si>
  <si>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</si>
  <si>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</si>
  <si>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</si>
  <si>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</si>
  <si>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</si>
  <si>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</si>
  <si>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</si>
  <si>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</si>
  <si>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</si>
  <si>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</si>
  <si>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</si>
  <si>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</si>
  <si>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</si>
  <si>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</si>
  <si>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</si>
  <si>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</si>
  <si>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</si>
  <si>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</si>
  <si>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</si>
  <si>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</si>
  <si>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</si>
  <si>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</si>
  <si>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</si>
  <si>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</si>
  <si>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</si>
  <si>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</si>
  <si>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</si>
  <si>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</si>
  <si>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</si>
  <si>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</si>
  <si>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</si>
  <si>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</si>
  <si>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</si>
  <si>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</si>
  <si>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</si>
  <si>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</si>
  <si>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</si>
  <si>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</si>
  <si>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</si>
  <si>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</si>
  <si>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</si>
  <si>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</si>
  <si>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</si>
  <si>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</si>
  <si>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</si>
  <si>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</si>
  <si>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</si>
  <si>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</si>
  <si>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</si>
  <si>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</si>
  <si>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</si>
  <si>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</si>
  <si>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</si>
  <si>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</si>
  <si>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</si>
  <si>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</si>
  <si>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</si>
  <si>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</si>
  <si>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</si>
  <si>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</si>
  <si>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</si>
  <si>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</si>
  <si>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</si>
  <si>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</si>
  <si>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</si>
  <si>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</si>
  <si>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</si>
  <si>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</si>
  <si>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</si>
  <si>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</si>
  <si>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</si>
  <si>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</si>
  <si>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</si>
  <si>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</si>
  <si>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</si>
  <si>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</si>
  <si>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</si>
  <si>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</si>
  <si>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</si>
  <si>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</si>
  <si>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</si>
  <si>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</si>
  <si>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</si>
  <si>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</si>
  <si>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</si>
  <si>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</si>
  <si>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</si>
  <si>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</si>
  <si>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</si>
  <si>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</si>
  <si>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</si>
  <si>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</si>
  <si>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</si>
  <si>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</si>
  <si>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</si>
  <si>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</si>
  <si>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</si>
  <si>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</si>
  <si>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</si>
  <si>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</si>
  <si>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</si>
  <si>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</si>
  <si>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</si>
  <si>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</si>
  <si>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</si>
  <si>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</si>
  <si>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</si>
  <si>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</si>
  <si>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</si>
  <si>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</si>
  <si>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</si>
  <si>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</si>
  <si>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</si>
  <si>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</si>
  <si>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</si>
  <si>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</si>
  <si>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</si>
  <si>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</si>
  <si>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</si>
  <si>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</si>
  <si>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</si>
  <si>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</si>
  <si>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</si>
  <si>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</si>
  <si>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</si>
  <si>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</si>
  <si>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</si>
  <si>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</si>
  <si>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</si>
  <si>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</si>
  <si>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</si>
  <si>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</si>
  <si>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</si>
  <si>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</si>
  <si>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</si>
  <si>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</si>
  <si>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</si>
  <si>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</si>
  <si>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</si>
  <si>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</si>
  <si>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</si>
  <si>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</si>
  <si>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</si>
  <si>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</si>
  <si>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</si>
  <si>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</si>
  <si>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</si>
  <si>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</si>
  <si>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</si>
  <si>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</si>
  <si>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</si>
  <si>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</si>
  <si>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</si>
  <si>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</si>
  <si>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</si>
  <si>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</si>
  <si>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</si>
  <si>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</si>
  <si>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</si>
  <si>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</si>
  <si>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</si>
  <si>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</si>
  <si>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</si>
  <si>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</si>
  <si>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</si>
  <si>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</si>
  <si>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</si>
  <si>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</si>
  <si>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</si>
  <si>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</si>
  <si>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</si>
  <si>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</si>
  <si>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</si>
  <si>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</si>
  <si>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</si>
  <si>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</si>
  <si>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</si>
  <si>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</si>
  <si>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</si>
  <si>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</si>
  <si>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</si>
  <si>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</si>
  <si>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</si>
  <si>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</si>
  <si>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</si>
  <si>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</si>
  <si>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</si>
  <si>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</si>
  <si>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</si>
  <si>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</si>
  <si>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</si>
  <si>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</si>
  <si>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</si>
  <si>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</si>
  <si>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</si>
  <si>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</si>
  <si>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</si>
  <si>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</si>
  <si>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</si>
  <si>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</si>
  <si>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</si>
  <si>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</si>
  <si>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</si>
  <si>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</si>
  <si>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</si>
  <si>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</si>
  <si>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</si>
  <si>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</si>
  <si>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</si>
  <si>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</si>
  <si>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</si>
  <si>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</si>
  <si>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</si>
  <si>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</si>
  <si>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</si>
  <si>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</si>
  <si>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</si>
  <si>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</si>
  <si>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</si>
  <si>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</si>
  <si>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</si>
  <si>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</si>
  <si>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</si>
  <si>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</si>
  <si>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</si>
  <si>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</si>
  <si>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</si>
  <si>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</si>
  <si>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</si>
  <si>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</si>
  <si>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</si>
  <si>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</si>
  <si>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</si>
  <si>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</si>
  <si>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</si>
  <si>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</si>
  <si>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</si>
  <si>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</si>
  <si>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</si>
  <si>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</si>
  <si>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</si>
  <si>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</si>
  <si>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</si>
  <si>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</si>
  <si>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</si>
  <si>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</si>
  <si>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</si>
  <si>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</si>
  <si>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</si>
  <si>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</si>
  <si>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</si>
  <si>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</si>
  <si>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</si>
  <si>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</si>
  <si>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</si>
  <si>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</si>
  <si>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</si>
  <si>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</si>
  <si>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</si>
  <si>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</si>
  <si>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</si>
  <si>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</si>
  <si>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</si>
  <si>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</si>
  <si>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</si>
  <si>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</si>
  <si>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</si>
  <si>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</si>
  <si>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</si>
  <si>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</si>
  <si>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</si>
  <si>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</si>
  <si>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</si>
  <si>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</si>
  <si>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</si>
  <si>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</si>
  <si>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</si>
  <si>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</si>
  <si>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</si>
  <si>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</si>
  <si>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</si>
  <si>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</si>
  <si>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</si>
  <si>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</si>
  <si>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</si>
  <si>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</si>
  <si>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</si>
  <si>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</si>
  <si>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</si>
  <si>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</si>
  <si>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</si>
  <si>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</si>
  <si>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</si>
  <si>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</si>
  <si>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</si>
  <si>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</si>
  <si>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</si>
  <si>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</si>
  <si>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</si>
  <si>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</si>
  <si>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</si>
  <si>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</si>
  <si>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</si>
  <si>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</si>
  <si>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</si>
  <si>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</si>
  <si>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</si>
  <si>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</si>
  <si>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</si>
  <si>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</si>
  <si>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</si>
  <si>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</si>
  <si>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</si>
  <si>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</si>
  <si>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</si>
  <si>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</si>
  <si>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</si>
  <si>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</si>
  <si>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</si>
  <si>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</si>
  <si>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</si>
  <si>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</si>
  <si>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</si>
  <si>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</si>
  <si>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</si>
  <si>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</si>
  <si>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</si>
  <si>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</si>
  <si>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</si>
  <si>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</si>
  <si>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</si>
  <si>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</si>
  <si>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</si>
  <si>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</si>
  <si>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</si>
  <si>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</si>
  <si>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</si>
  <si>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</si>
  <si>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</si>
  <si>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</si>
  <si>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</si>
  <si>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</si>
  <si>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</si>
  <si>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</si>
  <si>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</si>
  <si>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</si>
  <si>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</si>
  <si>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</si>
  <si>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</si>
  <si>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</si>
  <si>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</si>
  <si>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</si>
  <si>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</si>
  <si>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</si>
  <si>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</si>
  <si>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</si>
  <si>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</si>
  <si>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</si>
  <si>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</si>
  <si>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</si>
  <si>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</si>
  <si>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</si>
  <si>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</si>
  <si>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</si>
  <si>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</si>
  <si>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</si>
  <si>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</si>
  <si>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</si>
  <si>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</si>
  <si>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</si>
  <si>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</si>
  <si>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</si>
  <si>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</si>
  <si>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</si>
  <si>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</si>
  <si>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</si>
  <si>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</si>
  <si>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</si>
  <si>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</si>
  <si>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</si>
  <si>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</si>
  <si>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</si>
  <si>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</si>
  <si>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</si>
  <si>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</si>
  <si>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</si>
  <si>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</si>
  <si>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</si>
  <si>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</si>
  <si>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</si>
  <si>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</si>
  <si>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</si>
  <si>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</si>
  <si>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</si>
  <si>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</si>
  <si>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</si>
  <si>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</si>
  <si>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</si>
  <si>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</si>
  <si>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</si>
  <si>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</si>
  <si>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</si>
  <si>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</si>
  <si>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</si>
  <si>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</si>
  <si>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</si>
  <si>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</si>
  <si>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</si>
  <si>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</si>
  <si>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</si>
  <si>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</si>
  <si>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</si>
  <si>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</si>
  <si>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</si>
  <si>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</si>
  <si>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</si>
  <si>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</si>
  <si>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</si>
  <si>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</si>
  <si>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</si>
  <si>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</si>
  <si>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</si>
  <si>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</si>
  <si>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</si>
  <si>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</si>
  <si>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</si>
  <si>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</si>
  <si>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</si>
  <si>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</si>
  <si>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</si>
  <si>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</si>
  <si>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</si>
  <si>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</si>
  <si>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</si>
  <si>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</si>
  <si>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</si>
  <si>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</si>
  <si>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</si>
  <si>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</si>
  <si>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</si>
  <si>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</si>
  <si>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</si>
  <si>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</si>
  <si>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</si>
  <si>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</si>
  <si>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</si>
  <si>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</si>
  <si>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</si>
  <si>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</si>
  <si>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</si>
  <si>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</si>
  <si>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</si>
  <si>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</si>
  <si>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</si>
  <si>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</si>
  <si>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</si>
  <si>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</si>
  <si>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</si>
  <si>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</si>
  <si>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</si>
  <si>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</si>
  <si>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</si>
  <si>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</si>
  <si>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</si>
  <si>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</si>
  <si>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</si>
  <si>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</si>
  <si>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</si>
  <si>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</si>
  <si>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</si>
  <si>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</si>
  <si>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</si>
  <si>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</si>
  <si>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</si>
  <si>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</si>
  <si>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</si>
  <si>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</si>
  <si>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</si>
  <si>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</si>
  <si>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</si>
  <si>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</si>
  <si>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</si>
  <si>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</si>
  <si>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</si>
  <si>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</si>
  <si>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</si>
  <si>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</si>
  <si>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</si>
  <si>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</si>
  <si>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</si>
  <si>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</si>
  <si>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</si>
  <si>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</si>
  <si>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</si>
  <si>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</si>
  <si>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</si>
  <si>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</si>
  <si>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</si>
  <si>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</si>
  <si>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</si>
  <si>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</si>
  <si>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</si>
  <si>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</si>
  <si>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</si>
  <si>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</si>
  <si>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</si>
  <si>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</si>
  <si>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</si>
  <si>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</si>
  <si>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</si>
  <si>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</si>
  <si>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</si>
  <si>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</si>
  <si>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</si>
  <si>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</si>
  <si>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</si>
  <si>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</si>
  <si>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</si>
  <si>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</si>
  <si>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</si>
  <si>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</si>
  <si>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</si>
  <si>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</si>
  <si>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</si>
  <si>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</si>
  <si>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</si>
  <si>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</si>
  <si>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</si>
  <si>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</si>
  <si>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</si>
  <si>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</si>
  <si>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</si>
  <si>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</si>
  <si>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</si>
  <si>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</si>
  <si>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</si>
  <si>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</si>
  <si>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</si>
  <si>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</si>
  <si>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</si>
  <si>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</si>
  <si>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</si>
  <si>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</si>
  <si>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</si>
  <si>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</si>
  <si>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</si>
  <si>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</si>
  <si>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</si>
  <si>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</si>
  <si>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</si>
  <si>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</si>
  <si>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</si>
  <si>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</si>
  <si>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</si>
  <si>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</si>
  <si>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</si>
  <si>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</si>
  <si>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</si>
  <si>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</si>
  <si>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</si>
  <si>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</si>
  <si>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</si>
  <si>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</si>
  <si>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</si>
  <si>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</si>
  <si>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</si>
  <si>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</si>
  <si>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</si>
  <si>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</si>
  <si>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</si>
  <si>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</si>
  <si>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</si>
  <si>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</si>
  <si>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</si>
  <si>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</si>
  <si>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</si>
  <si>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</si>
  <si>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</si>
  <si>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</si>
  <si>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</si>
  <si>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</si>
  <si>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</si>
  <si>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</si>
  <si>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</si>
  <si>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</si>
  <si>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</si>
  <si>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</si>
  <si>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</si>
  <si>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</si>
  <si>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</si>
  <si>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</si>
  <si>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</si>
  <si>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</si>
  <si>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</si>
  <si>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</si>
  <si>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</si>
  <si>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</si>
  <si>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</si>
  <si>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</si>
  <si>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</si>
  <si>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</si>
  <si>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</si>
  <si>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</si>
  <si>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</si>
  <si>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</si>
  <si>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</si>
  <si>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</si>
  <si>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</si>
  <si>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</si>
  <si>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</si>
  <si>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</si>
  <si>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</si>
  <si>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</si>
  <si>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</si>
  <si>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</si>
  <si>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</si>
  <si>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</si>
  <si>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</si>
  <si>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</si>
  <si>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</si>
  <si>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</si>
  <si>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</si>
  <si>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</si>
  <si>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</si>
  <si>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</si>
  <si>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</si>
  <si>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</si>
  <si>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</si>
  <si>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</si>
  <si>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</si>
  <si>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</si>
  <si>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</si>
  <si>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</si>
  <si>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</si>
  <si>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</si>
  <si>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</si>
  <si>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</si>
  <si>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</si>
  <si>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</si>
  <si>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</si>
  <si>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</si>
  <si>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</si>
  <si>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</si>
  <si>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</si>
  <si>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</si>
  <si>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</si>
  <si>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</si>
  <si>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</si>
  <si>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</si>
  <si>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</si>
  <si>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</si>
  <si>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</si>
  <si>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</si>
  <si>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</si>
  <si>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</si>
  <si>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</si>
  <si>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</si>
  <si>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</si>
  <si>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</si>
  <si>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</si>
  <si>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</si>
  <si>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</si>
  <si>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</si>
  <si>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</si>
  <si>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</si>
  <si>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</si>
  <si>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</si>
  <si>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</si>
  <si>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</si>
  <si>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</si>
  <si>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</si>
  <si>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</si>
  <si>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</si>
  <si>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</si>
  <si>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</si>
  <si>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</si>
  <si>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</si>
  <si>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</si>
  <si>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</si>
  <si>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</si>
  <si>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</si>
  <si>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</si>
  <si>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</si>
  <si>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</si>
  <si>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</si>
  <si>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</si>
  <si>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</si>
  <si>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</si>
  <si>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</si>
  <si>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</si>
  <si>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</si>
  <si>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</si>
  <si>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</si>
  <si>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</si>
  <si>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</si>
  <si>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</si>
  <si>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</si>
  <si>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</si>
  <si>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</si>
  <si>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</si>
  <si>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</si>
  <si>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</si>
  <si>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</si>
  <si>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</si>
  <si>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</si>
  <si>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</si>
  <si>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</si>
  <si>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</si>
  <si>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</si>
  <si>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</si>
  <si>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</si>
  <si>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</si>
  <si>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</si>
  <si>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</si>
  <si>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</si>
  <si>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</si>
  <si>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</si>
  <si>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</si>
  <si>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</si>
  <si>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</si>
  <si>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</si>
  <si>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</si>
  <si>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</si>
  <si>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</si>
  <si>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</si>
  <si>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</si>
  <si>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</si>
  <si>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</si>
  <si>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</si>
  <si>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</si>
  <si>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</si>
  <si>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</si>
  <si>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</si>
  <si>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</si>
  <si>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</si>
  <si>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</si>
  <si>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</si>
  <si>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</si>
  <si>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</si>
  <si>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</si>
  <si>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</si>
  <si>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</si>
  <si>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</si>
  <si>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</si>
  <si>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</si>
  <si>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</si>
  <si>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</si>
  <si>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</si>
  <si>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</si>
  <si>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</si>
  <si>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</si>
  <si>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</si>
  <si>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</si>
  <si>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</si>
  <si>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</si>
  <si>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</si>
  <si>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</si>
  <si>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</si>
  <si>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</si>
  <si>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</si>
  <si>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</si>
  <si>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</si>
  <si>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</si>
  <si>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</si>
  <si>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</si>
  <si>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</si>
  <si>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</si>
  <si>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</si>
  <si>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</si>
  <si>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</si>
  <si>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</si>
  <si>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</si>
  <si>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</si>
  <si>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</si>
  <si>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</si>
  <si>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</si>
  <si>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</si>
  <si>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</si>
  <si>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</si>
  <si>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</si>
  <si>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</si>
  <si>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</si>
  <si>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</si>
  <si>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</si>
  <si>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</si>
  <si>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</si>
  <si>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</si>
  <si>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</si>
  <si>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</si>
  <si>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</si>
  <si>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</si>
  <si>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</si>
  <si>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</si>
  <si>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</si>
  <si>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</si>
  <si>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</si>
  <si>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</si>
  <si>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</si>
  <si>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</si>
  <si>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</si>
  <si>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</si>
  <si>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</si>
  <si>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</si>
  <si>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</si>
  <si>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</si>
  <si>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</si>
  <si>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</si>
  <si>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</si>
  <si>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</si>
  <si>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</si>
  <si>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</si>
  <si>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</si>
  <si>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</si>
  <si>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</si>
  <si>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</si>
  <si>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</si>
  <si>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</si>
  <si>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</si>
  <si>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</si>
  <si>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</si>
  <si>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</si>
  <si>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</si>
  <si>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</si>
  <si>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</si>
  <si>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</si>
  <si>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</si>
  <si>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</si>
  <si>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</si>
  <si>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</si>
  <si>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</si>
  <si>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</si>
  <si>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</si>
  <si>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</si>
  <si>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</si>
  <si>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</si>
  <si>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</si>
  <si>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</si>
  <si>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</si>
  <si>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</si>
  <si>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</si>
  <si>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</si>
  <si>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</si>
  <si>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</si>
  <si>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</si>
  <si>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</si>
  <si>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</si>
  <si>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</si>
  <si>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</si>
  <si>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</si>
  <si>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</si>
  <si>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</si>
  <si>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</si>
  <si>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</si>
  <si>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</si>
  <si>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</si>
  <si>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</si>
  <si>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</si>
  <si>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</si>
  <si>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</si>
  <si>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</si>
  <si>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</si>
  <si>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</si>
  <si>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</si>
  <si>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</si>
  <si>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</si>
  <si>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</si>
  <si>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</si>
  <si>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</si>
  <si>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</si>
  <si>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</si>
  <si>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</si>
  <si>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</si>
  <si>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</si>
  <si>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</si>
  <si>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</si>
  <si>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</si>
  <si>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</si>
  <si>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</si>
  <si>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</si>
  <si>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</si>
  <si>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</si>
  <si>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</si>
  <si>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</si>
  <si>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</si>
  <si>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</si>
  <si>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</si>
  <si>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</si>
  <si>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</si>
  <si>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</si>
  <si>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</si>
  <si>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</si>
  <si>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</si>
  <si>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</si>
  <si>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</si>
  <si>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</si>
  <si>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</si>
  <si>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</si>
  <si>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</si>
  <si>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</si>
  <si>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</si>
  <si>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</si>
  <si>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</si>
  <si>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</si>
  <si>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</si>
  <si>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</si>
  <si>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</si>
  <si>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</si>
  <si>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</si>
  <si>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</si>
  <si>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</si>
  <si>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</si>
  <si>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</si>
  <si>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</si>
  <si>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</si>
  <si>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</si>
  <si>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</si>
  <si>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</si>
  <si>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</si>
  <si>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</si>
  <si>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</si>
  <si>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</si>
  <si>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</si>
  <si>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</si>
  <si>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</si>
  <si>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</si>
  <si>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</si>
  <si>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</si>
  <si>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</si>
  <si>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</si>
  <si>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</si>
  <si>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</si>
  <si>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</si>
  <si>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</si>
  <si>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</si>
  <si>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</si>
  <si>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</si>
  <si>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</si>
  <si>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</si>
  <si>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</si>
  <si>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</si>
  <si>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</si>
  <si>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</si>
  <si>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</si>
  <si>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</si>
  <si>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</si>
  <si>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</si>
  <si>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</si>
  <si>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</si>
  <si>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</si>
  <si>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</si>
  <si>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</si>
  <si>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</si>
  <si>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</si>
  <si>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</si>
  <si>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</si>
  <si>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</si>
  <si>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</si>
  <si>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</si>
  <si>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</si>
  <si>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</si>
  <si>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</si>
  <si>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</si>
  <si>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</si>
  <si>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</si>
  <si>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</si>
  <si>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</si>
  <si>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</si>
  <si>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</si>
  <si>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</si>
  <si>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</si>
  <si>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</si>
  <si>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</si>
  <si>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</si>
  <si>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</si>
  <si>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</si>
  <si>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</si>
  <si>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</si>
  <si>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</si>
  <si>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</si>
  <si>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</si>
  <si>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</si>
  <si>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</si>
  <si>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</si>
  <si>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</si>
  <si>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</si>
  <si>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</si>
  <si>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</si>
  <si>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</si>
  <si>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</si>
  <si>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</si>
  <si>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</si>
  <si>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</si>
  <si>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</si>
  <si>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</si>
  <si>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</si>
  <si>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</si>
  <si>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</si>
  <si>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</si>
  <si>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</si>
  <si>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</si>
  <si>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</si>
  <si>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</si>
  <si>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</si>
  <si>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</si>
  <si>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</si>
  <si>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</si>
  <si>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</si>
  <si>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</si>
  <si>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</si>
  <si>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</si>
  <si>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</si>
  <si>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</si>
  <si>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</si>
  <si>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</si>
  <si>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</si>
  <si>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</si>
  <si>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</si>
  <si>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</si>
  <si>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</si>
  <si>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</si>
  <si>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</si>
  <si>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</si>
  <si>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</si>
  <si>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</si>
  <si>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</si>
  <si>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</si>
  <si>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</si>
  <si>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</si>
  <si>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</si>
  <si>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</si>
  <si>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</si>
  <si>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</si>
  <si>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</si>
  <si>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</si>
  <si>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</si>
  <si>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</si>
  <si>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</si>
  <si>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</si>
  <si>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</si>
  <si>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</si>
  <si>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</si>
  <si>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</si>
  <si>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</si>
  <si>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</si>
  <si>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</si>
  <si>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</si>
  <si>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</si>
  <si>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</si>
  <si>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</si>
  <si>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</si>
  <si>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</si>
  <si>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</si>
  <si>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</si>
  <si>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</si>
  <si>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</si>
  <si>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</si>
  <si>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</si>
  <si>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</si>
  <si>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</si>
  <si>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</si>
  <si>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</si>
  <si>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</si>
  <si>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</si>
  <si>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</si>
  <si>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</si>
  <si>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</si>
  <si>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</si>
  <si>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</si>
  <si>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</si>
  <si>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</si>
  <si>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</si>
  <si>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</si>
  <si>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</si>
  <si>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</si>
  <si>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</si>
  <si>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</si>
  <si>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</si>
  <si>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</si>
  <si>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</si>
  <si>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</si>
  <si>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</si>
  <si>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</si>
  <si>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</si>
  <si>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</si>
  <si>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</si>
  <si>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</si>
  <si>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</si>
  <si>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</si>
  <si>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</si>
  <si>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</si>
  <si>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</si>
  <si>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</si>
  <si>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</si>
  <si>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</si>
  <si>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</si>
  <si>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</si>
  <si>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</si>
  <si>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</si>
  <si>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</si>
  <si>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</si>
  <si>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</si>
  <si>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</si>
  <si>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</si>
  <si>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</si>
  <si>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</si>
  <si>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</si>
  <si>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</si>
  <si>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</si>
  <si>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</si>
  <si>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</si>
  <si>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</si>
  <si>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</si>
  <si>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</si>
  <si>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</si>
  <si>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</si>
  <si>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</si>
  <si>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</si>
  <si>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</si>
  <si>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</si>
  <si>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</si>
  <si>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</si>
  <si>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</si>
  <si>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</si>
  <si>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</si>
  <si>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</si>
  <si>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</si>
  <si>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</si>
  <si>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</si>
  <si>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</si>
  <si>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</si>
  <si>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</si>
  <si>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</si>
  <si>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</si>
  <si>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</si>
  <si>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</si>
  <si>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</si>
  <si>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</si>
  <si>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</si>
  <si>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</si>
  <si>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</si>
  <si>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</si>
  <si>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</si>
  <si>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</si>
  <si>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</si>
  <si>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</si>
  <si>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</si>
  <si>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</si>
  <si>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</si>
  <si>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</si>
  <si>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</si>
  <si>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</si>
  <si>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</si>
  <si>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</si>
  <si>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</si>
  <si>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</si>
  <si>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</si>
  <si>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</si>
  <si>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</si>
  <si>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</si>
  <si>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</si>
  <si>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</si>
  <si>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</si>
  <si>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</si>
  <si>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</si>
  <si>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</si>
  <si>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</si>
  <si>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</si>
  <si>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</si>
  <si>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</si>
  <si>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</si>
  <si>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</si>
  <si>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</si>
  <si>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</si>
  <si>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</si>
  <si>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</si>
  <si>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</si>
  <si>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</si>
  <si>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</si>
  <si>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</si>
  <si>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</si>
  <si>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</si>
  <si>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</si>
  <si>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</si>
  <si>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</si>
  <si>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</si>
  <si>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</si>
  <si>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</si>
  <si>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</si>
  <si>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</si>
  <si>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</si>
  <si>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</si>
  <si>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</si>
  <si>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</si>
  <si>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</si>
  <si>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</si>
  <si>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</si>
  <si>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</si>
  <si>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</si>
  <si>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</si>
  <si>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</si>
  <si>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</si>
  <si>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</si>
  <si>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</si>
  <si>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</si>
  <si>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</si>
  <si>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</si>
  <si>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</si>
  <si>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</si>
  <si>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</si>
  <si>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</si>
  <si>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</si>
  <si>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</si>
  <si>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</si>
  <si>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</si>
  <si>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</si>
  <si>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</si>
  <si>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</si>
  <si>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</si>
  <si>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</si>
  <si>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</si>
  <si>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</si>
  <si>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</si>
  <si>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</si>
  <si>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</si>
  <si>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</si>
  <si>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</si>
  <si>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</si>
  <si>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</si>
  <si>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</si>
  <si>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</si>
  <si>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</si>
  <si>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</si>
  <si>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</si>
  <si>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</si>
  <si>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</si>
  <si>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</si>
  <si>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</si>
  <si>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</si>
  <si>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</si>
  <si>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</si>
  <si>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</si>
  <si>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</si>
  <si>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</si>
  <si>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</si>
  <si>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</si>
  <si>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</si>
  <si>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</si>
  <si>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</si>
  <si>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</si>
  <si>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</si>
  <si>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</si>
  <si>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</si>
  <si>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</si>
  <si>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</si>
  <si>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</si>
  <si>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</si>
  <si>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</si>
  <si>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</si>
  <si>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</si>
  <si>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</si>
  <si>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</si>
  <si>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</si>
  <si>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</si>
  <si>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</si>
  <si>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</si>
  <si>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</si>
  <si>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</si>
  <si>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</si>
  <si>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</si>
  <si>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</si>
  <si>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</si>
  <si>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</si>
  <si>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</si>
  <si>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</si>
  <si>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</si>
  <si>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</si>
  <si>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</si>
  <si>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</si>
  <si>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</si>
  <si>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</si>
  <si>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</si>
  <si>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</si>
  <si>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</si>
  <si>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</si>
  <si>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</si>
  <si>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</si>
  <si>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</si>
  <si>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</si>
  <si>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</si>
  <si>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</si>
  <si>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</si>
  <si>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</si>
  <si>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</si>
  <si>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</si>
  <si>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</si>
  <si>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</si>
  <si>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</si>
  <si>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</si>
  <si>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</si>
  <si>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</si>
  <si>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</si>
  <si>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</si>
  <si>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</si>
  <si>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</si>
  <si>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</si>
  <si>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</si>
  <si>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</si>
  <si>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</si>
  <si>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</si>
  <si>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</si>
  <si>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</si>
  <si>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</si>
  <si>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</si>
  <si>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</si>
  <si>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</si>
  <si>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</si>
  <si>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</si>
  <si>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</si>
  <si>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</si>
  <si>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</si>
  <si>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</si>
  <si>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</si>
  <si>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</si>
  <si>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</si>
  <si>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</si>
  <si>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</si>
  <si>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</si>
  <si>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</si>
  <si>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</si>
  <si>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</si>
  <si>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</si>
  <si>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</si>
  <si>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</si>
  <si>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</si>
  <si>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</si>
  <si>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</si>
  <si>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</si>
  <si>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</si>
  <si>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</si>
  <si>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</si>
  <si>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</si>
  <si>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</si>
  <si>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</si>
  <si>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</si>
  <si>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</si>
  <si>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</si>
  <si>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</si>
  <si>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</si>
  <si>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</si>
  <si>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</si>
  <si>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</si>
  <si>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</si>
  <si>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</si>
  <si>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</si>
  <si>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</si>
  <si>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</si>
  <si>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</si>
  <si>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</si>
  <si>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</si>
  <si>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</si>
  <si>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</si>
  <si>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</si>
  <si>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</si>
  <si>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</si>
  <si>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</si>
  <si>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</si>
  <si>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</si>
  <si>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</si>
  <si>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</si>
  <si>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</si>
  <si>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</si>
  <si>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</si>
  <si>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</si>
  <si>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</si>
  <si>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</si>
  <si>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</si>
  <si>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</si>
  <si>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</si>
  <si>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</si>
  <si>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</si>
  <si>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</si>
  <si>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</si>
  <si>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</si>
  <si>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</si>
  <si>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</si>
  <si>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</si>
  <si>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</si>
  <si>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</si>
  <si>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</si>
  <si>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</si>
  <si>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</si>
  <si>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</si>
  <si>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</si>
  <si>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</si>
  <si>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</si>
  <si>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</si>
  <si>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</si>
  <si>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</si>
  <si>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</si>
  <si>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</si>
  <si>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</si>
  <si>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</si>
  <si>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</si>
  <si>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</si>
  <si>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</si>
  <si>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</si>
  <si>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</si>
  <si>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</si>
  <si>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</si>
  <si>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</si>
  <si>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</si>
  <si>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</si>
  <si>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</si>
  <si>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</si>
  <si>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</si>
  <si>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</si>
  <si>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</si>
  <si>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</si>
  <si>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</si>
  <si>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</si>
  <si>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</si>
  <si>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</si>
  <si>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</si>
  <si>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</si>
  <si>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</si>
  <si>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</si>
  <si>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</si>
  <si>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</si>
  <si>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</si>
  <si>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</si>
  <si>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</si>
  <si>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</si>
  <si>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</si>
  <si>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</si>
  <si>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</si>
  <si>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</si>
  <si>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</si>
  <si>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</si>
  <si>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</si>
  <si>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</si>
  <si>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</si>
  <si>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</si>
  <si>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</si>
  <si>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</si>
  <si>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</si>
  <si>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</si>
  <si>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</si>
  <si>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</si>
  <si>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</si>
  <si>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</si>
  <si>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</si>
  <si>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</si>
  <si>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</si>
  <si>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</si>
  <si>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</si>
  <si>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</si>
  <si>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</si>
  <si>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</si>
  <si>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</si>
  <si>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</si>
  <si>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</si>
  <si>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</si>
  <si>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</si>
  <si>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</si>
  <si>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</si>
  <si>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</si>
  <si>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</si>
  <si>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</si>
  <si>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</si>
  <si>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</si>
  <si>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</si>
  <si>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</si>
  <si>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</si>
  <si>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</si>
  <si>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</si>
  <si>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</si>
  <si>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</si>
  <si>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</si>
  <si>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</si>
  <si>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</si>
  <si>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</si>
  <si>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</si>
  <si>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</si>
  <si>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</si>
  <si>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</si>
  <si>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</si>
  <si>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</si>
  <si>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</si>
  <si>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</si>
  <si>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</si>
  <si>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</si>
  <si>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</si>
  <si>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</si>
  <si>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</si>
  <si>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</si>
  <si>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</si>
  <si>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</si>
  <si>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</si>
  <si>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</si>
  <si>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</si>
  <si>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</si>
  <si>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</si>
  <si>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</si>
  <si>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</si>
  <si>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</si>
  <si>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</si>
  <si>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</si>
  <si>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</si>
  <si>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</si>
  <si>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</si>
  <si>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</si>
  <si>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</si>
  <si>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</si>
  <si>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</si>
  <si>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</si>
  <si>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</si>
  <si>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</si>
  <si>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</si>
  <si>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</si>
  <si>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</si>
  <si>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</si>
  <si>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</si>
  <si>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</si>
  <si>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</si>
  <si>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</si>
  <si>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</si>
  <si>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</si>
  <si>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</si>
  <si>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</si>
  <si>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</si>
  <si>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</si>
  <si>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</si>
  <si>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</si>
  <si>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</si>
  <si>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</si>
  <si>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</si>
  <si>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</si>
  <si>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</si>
  <si>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</si>
  <si>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</si>
  <si>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</si>
  <si>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</si>
  <si>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</si>
  <si>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</si>
  <si>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</si>
  <si>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</si>
  <si>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</si>
  <si>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</si>
  <si>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</si>
  <si>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</si>
  <si>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</si>
  <si>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</si>
  <si>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</si>
  <si>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</si>
  <si>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</si>
  <si>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</si>
  <si>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</si>
  <si>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</si>
  <si>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</si>
  <si>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</si>
  <si>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</si>
  <si>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</si>
  <si>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</si>
  <si>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</si>
  <si>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</si>
  <si>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</si>
  <si>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</si>
  <si>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</si>
  <si>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</si>
  <si>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</si>
  <si>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</si>
  <si>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</si>
  <si>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</si>
  <si>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</si>
  <si>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</si>
  <si>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</si>
  <si>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</si>
  <si>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</si>
  <si>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</si>
  <si>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</si>
  <si>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</si>
  <si>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</si>
  <si>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</si>
  <si>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</si>
  <si>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</si>
  <si>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</si>
  <si>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</si>
  <si>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</si>
  <si>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</si>
  <si>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</si>
  <si>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</si>
  <si>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</si>
  <si>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</si>
  <si>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</si>
  <si>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</si>
  <si>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</si>
  <si>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</si>
  <si>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</si>
  <si>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</si>
  <si>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</si>
  <si>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</si>
  <si>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</si>
  <si>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</si>
  <si>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</si>
  <si>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</si>
  <si>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</si>
  <si>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</si>
  <si>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</si>
  <si>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</si>
  <si>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</si>
  <si>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</si>
  <si>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</si>
  <si>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</si>
  <si>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</si>
  <si>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</si>
  <si>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</si>
  <si>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</si>
  <si>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</si>
  <si>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</si>
  <si>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</si>
  <si>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</si>
  <si>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</si>
  <si>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</si>
  <si>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</si>
  <si>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</si>
  <si>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</si>
  <si>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</si>
  <si>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</si>
  <si>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</si>
  <si>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</si>
  <si>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</si>
  <si>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</si>
  <si>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</si>
  <si>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</si>
  <si>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</si>
  <si>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</si>
  <si>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</si>
  <si>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</si>
  <si>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</si>
  <si>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</si>
  <si>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</si>
  <si>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</si>
  <si>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</si>
  <si>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</si>
  <si>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</si>
  <si>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</si>
  <si>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</si>
  <si>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</si>
  <si>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</si>
  <si>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</si>
  <si>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</si>
  <si>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</si>
  <si>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</si>
  <si>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</si>
  <si>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</si>
  <si>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</si>
  <si>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</si>
  <si>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</si>
  <si>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</si>
  <si>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</si>
  <si>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</si>
  <si>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</si>
  <si>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</si>
  <si>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</si>
  <si>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</si>
  <si>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</si>
  <si>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</si>
  <si>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</si>
  <si>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</si>
  <si>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</si>
  <si>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</si>
  <si>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</si>
  <si>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</si>
  <si>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</si>
  <si>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</si>
  <si>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</si>
  <si>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</si>
  <si>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</si>
  <si>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</si>
  <si>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</si>
  <si>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</si>
  <si>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</si>
  <si>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</si>
  <si>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</si>
  <si>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</si>
  <si>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</si>
  <si>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</si>
  <si>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</si>
  <si>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</si>
  <si>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</si>
  <si>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</si>
  <si>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</si>
  <si>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</si>
  <si>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</si>
  <si>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</si>
  <si>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</si>
  <si>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</si>
  <si>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</si>
  <si>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</si>
  <si>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</si>
  <si>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</si>
  <si>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</si>
  <si>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</si>
  <si>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</si>
  <si>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</si>
  <si>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</si>
  <si>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</si>
  <si>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</si>
  <si>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</si>
  <si>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</si>
  <si>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</si>
  <si>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</si>
  <si>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</si>
  <si>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</si>
  <si>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</si>
  <si>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</si>
  <si>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</si>
  <si>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</si>
  <si>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</si>
  <si>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</si>
  <si>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</si>
  <si>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</si>
  <si>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</si>
  <si>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</si>
  <si>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</si>
  <si>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</si>
  <si>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</si>
  <si>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</si>
  <si>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</si>
  <si>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</si>
  <si>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</si>
  <si>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</si>
  <si>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</si>
  <si>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</si>
  <si>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</si>
  <si>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</si>
  <si>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</si>
  <si>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</si>
  <si>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</si>
  <si>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</si>
  <si>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</si>
  <si>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</si>
  <si>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</si>
  <si>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</si>
  <si>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</si>
  <si>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</si>
  <si>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</si>
  <si>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</si>
  <si>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</si>
  <si>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</si>
  <si>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</si>
  <si>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</si>
  <si>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</si>
  <si>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</si>
  <si>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</si>
  <si>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</si>
  <si>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</si>
  <si>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</si>
  <si>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</si>
  <si>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</si>
  <si>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</si>
  <si>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</si>
  <si>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</si>
  <si>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</si>
  <si>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</si>
  <si>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</si>
  <si>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</si>
  <si>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</si>
  <si>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</si>
  <si>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</si>
  <si>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</si>
  <si>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</si>
  <si>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</si>
  <si>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</si>
  <si>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</si>
  <si>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</si>
  <si>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</si>
  <si>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</si>
  <si>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</si>
  <si>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</si>
  <si>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</si>
  <si>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</si>
  <si>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</si>
  <si>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</si>
  <si>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</si>
  <si>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</si>
  <si>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</si>
  <si>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</si>
  <si>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</si>
  <si>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</si>
  <si>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</si>
  <si>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</si>
  <si>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</si>
  <si>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</si>
  <si>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</si>
  <si>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</si>
  <si>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</si>
  <si>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</si>
  <si>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</si>
  <si>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</si>
  <si>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</si>
  <si>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</si>
  <si>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</si>
  <si>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</si>
  <si>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</si>
  <si>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</si>
  <si>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</si>
  <si>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</si>
  <si>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</si>
  <si>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</si>
  <si>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</si>
  <si>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</si>
  <si>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</si>
  <si>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</si>
  <si>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</si>
  <si>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</si>
  <si>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</si>
  <si>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</si>
  <si>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</si>
  <si>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</si>
  <si>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</si>
  <si>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</si>
  <si>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</si>
  <si>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</si>
  <si>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</si>
  <si>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</si>
  <si>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</si>
  <si>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</si>
  <si>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</si>
  <si>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</si>
  <si>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</si>
  <si>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</si>
  <si>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</si>
  <si>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</si>
  <si>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</si>
  <si>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</si>
  <si>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</si>
  <si>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</si>
  <si>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</si>
  <si>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</si>
  <si>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</si>
  <si>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</si>
  <si>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</si>
  <si>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</si>
  <si>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</si>
  <si>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</si>
  <si>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</si>
  <si>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</si>
  <si>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</si>
  <si>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</si>
  <si>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</si>
  <si>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</si>
  <si>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</si>
  <si>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</si>
  <si>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</si>
  <si>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</si>
  <si>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</si>
  <si>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</si>
  <si>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</si>
  <si>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</si>
  <si>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</si>
  <si>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</si>
  <si>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</si>
  <si>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</si>
  <si>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</si>
  <si>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</si>
  <si>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</si>
  <si>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</si>
  <si>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</si>
  <si>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</si>
  <si>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</si>
  <si>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</si>
  <si>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</si>
  <si>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</si>
  <si>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</si>
  <si>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</si>
  <si>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</si>
  <si>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</si>
  <si>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</si>
  <si>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</si>
  <si>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</si>
  <si>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</si>
  <si>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</si>
  <si>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</si>
  <si>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</si>
  <si>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</si>
  <si>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</si>
  <si>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</si>
  <si>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</si>
  <si>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</si>
  <si>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</si>
  <si>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</si>
  <si>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</si>
  <si>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</si>
  <si>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</si>
  <si>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</si>
  <si>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</si>
  <si>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</si>
  <si>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</si>
  <si>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</si>
  <si>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</si>
  <si>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</si>
  <si>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</si>
  <si>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</si>
  <si>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</si>
  <si>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</si>
  <si>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</si>
  <si>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</si>
  <si>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</si>
  <si>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</si>
  <si>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</si>
  <si>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</si>
  <si>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</si>
  <si>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</si>
  <si>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</si>
  <si>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</si>
  <si>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</si>
  <si>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</si>
  <si>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</si>
  <si>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</si>
  <si>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</si>
  <si>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</si>
  <si>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</si>
  <si>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</si>
  <si>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</si>
  <si>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</si>
  <si>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</si>
  <si>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</si>
  <si>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</si>
  <si>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</si>
  <si>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</si>
  <si>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</si>
  <si>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</si>
  <si>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</si>
  <si>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</si>
  <si>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</si>
  <si>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</si>
  <si>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</si>
  <si>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</si>
  <si>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</si>
  <si>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</si>
  <si>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</si>
  <si>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</si>
  <si>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</si>
  <si>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</si>
  <si>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</si>
  <si>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</si>
  <si>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</si>
  <si>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</si>
  <si>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</si>
  <si>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</si>
  <si>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</si>
  <si>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</si>
  <si>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</si>
  <si>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</si>
  <si>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</si>
  <si>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</si>
  <si>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</si>
  <si>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</si>
  <si>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</si>
  <si>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</si>
  <si>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</si>
  <si>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</si>
  <si>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</si>
  <si>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</si>
  <si>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</si>
  <si>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</si>
  <si>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</si>
  <si>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</si>
  <si>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</si>
  <si>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</si>
  <si>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</si>
  <si>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</si>
  <si>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</si>
  <si>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</si>
  <si>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</si>
  <si>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</si>
  <si>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</si>
  <si>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</si>
  <si>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</si>
  <si>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</si>
  <si>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</si>
  <si>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</si>
  <si>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</si>
  <si>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</si>
  <si>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</si>
  <si>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</si>
  <si>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</si>
  <si>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</si>
  <si>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</si>
  <si>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</si>
  <si>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</si>
  <si>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</si>
  <si>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</si>
  <si>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</si>
  <si>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</si>
  <si>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</si>
  <si>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</si>
  <si>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</si>
  <si>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</si>
  <si>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</si>
  <si>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</si>
  <si>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</si>
  <si>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</si>
  <si>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</si>
  <si>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</si>
  <si>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</si>
  <si>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</si>
  <si>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</si>
  <si>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</si>
  <si>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</si>
  <si>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</si>
  <si>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</si>
  <si>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</si>
  <si>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</si>
  <si>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</si>
  <si>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</si>
  <si>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</si>
  <si>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</si>
  <si>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</si>
  <si>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</si>
  <si>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</si>
  <si>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</si>
  <si>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</si>
  <si>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</si>
  <si>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</si>
  <si>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</si>
  <si>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</si>
  <si>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</si>
  <si>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</si>
  <si>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</si>
  <si>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</si>
  <si>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</si>
  <si>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</si>
  <si>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</si>
  <si>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</si>
  <si>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</si>
  <si>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</si>
  <si>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</si>
  <si>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</si>
  <si>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</si>
  <si>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</si>
  <si>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</si>
  <si>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</si>
  <si>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</si>
  <si>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</si>
  <si>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</si>
  <si>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</si>
  <si>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</si>
  <si>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</si>
  <si>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</si>
  <si>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</si>
  <si>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</si>
  <si>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</si>
  <si>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</si>
  <si>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</si>
  <si>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</si>
  <si>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</si>
  <si>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</si>
  <si>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</si>
  <si>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</si>
  <si>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</si>
  <si>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</si>
  <si>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</si>
  <si>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</si>
  <si>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</si>
  <si>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</si>
  <si>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</si>
  <si>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</si>
  <si>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</si>
  <si>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</si>
  <si>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</si>
  <si>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</si>
  <si>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</si>
  <si>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</si>
  <si>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</si>
  <si>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</si>
  <si>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</si>
  <si>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</si>
  <si>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</si>
  <si>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</si>
  <si>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</si>
  <si>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</si>
  <si>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</si>
  <si>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</si>
  <si>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</si>
  <si>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</si>
  <si>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</si>
  <si>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</si>
  <si>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</si>
  <si>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</si>
  <si>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</si>
  <si>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</si>
  <si>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</si>
  <si>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</si>
  <si>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</si>
  <si>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</si>
  <si>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</si>
  <si>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</si>
  <si>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</si>
  <si>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</si>
  <si>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</si>
  <si>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</si>
  <si>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</si>
  <si>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</si>
  <si>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</si>
  <si>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</si>
  <si>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</si>
  <si>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</si>
  <si>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</si>
  <si>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</si>
  <si>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</si>
  <si>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</si>
  <si>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</si>
  <si>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</si>
  <si>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</si>
  <si>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</si>
  <si>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</si>
  <si>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</si>
  <si>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</si>
  <si>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</si>
  <si>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</si>
  <si>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</si>
  <si>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</si>
  <si>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</si>
  <si>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</si>
  <si>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</si>
  <si>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</si>
  <si>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</si>
  <si>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</si>
  <si>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</si>
  <si>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</si>
  <si>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</si>
  <si>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</si>
  <si>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</si>
  <si>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</si>
  <si>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</si>
  <si>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</si>
  <si>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</si>
  <si>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</si>
  <si>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</si>
  <si>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</si>
  <si>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</si>
  <si>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</si>
  <si>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</si>
  <si>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</si>
  <si>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</si>
  <si>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</si>
  <si>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</si>
  <si>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</si>
  <si>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</si>
  <si>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</si>
  <si>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</si>
  <si>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</si>
  <si>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</si>
  <si>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</si>
  <si>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</si>
  <si>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</si>
  <si>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</si>
  <si>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</si>
  <si>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</si>
  <si>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</si>
  <si>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</si>
  <si>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</si>
  <si>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</si>
  <si>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</si>
  <si>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</si>
  <si>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</si>
  <si>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</si>
  <si>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</si>
  <si>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</si>
  <si>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</si>
  <si>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</si>
  <si>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</si>
  <si>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</si>
  <si>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</si>
  <si>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</si>
  <si>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</si>
  <si>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</si>
  <si>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</si>
  <si>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</si>
  <si>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</si>
  <si>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</si>
  <si>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</si>
  <si>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</si>
  <si>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</si>
  <si>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</si>
  <si>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</si>
  <si>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</si>
  <si>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</si>
  <si>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</si>
  <si>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</si>
  <si>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</si>
  <si>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</si>
  <si>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</si>
  <si>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</si>
  <si>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</si>
  <si>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</si>
  <si>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</si>
  <si>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</si>
  <si>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</si>
  <si>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</si>
  <si>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</si>
  <si>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</si>
  <si>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</si>
  <si>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</si>
  <si>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</si>
  <si>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</si>
  <si>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</si>
  <si>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</si>
  <si>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</si>
  <si>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</si>
  <si>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</si>
  <si>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</si>
  <si>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</si>
  <si>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</si>
  <si>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</si>
  <si>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</si>
  <si>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</si>
  <si>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</si>
  <si>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</si>
  <si>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</si>
  <si>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</si>
  <si>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</si>
  <si>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</si>
  <si>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</si>
  <si>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</si>
  <si>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</si>
  <si>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</si>
  <si>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</si>
  <si>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</si>
  <si>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</si>
  <si>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</si>
  <si>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</si>
  <si>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</si>
  <si>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</si>
  <si>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</si>
  <si>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</si>
  <si>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</si>
  <si>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</si>
  <si>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</si>
  <si>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</si>
  <si>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</si>
  <si>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</si>
  <si>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</si>
  <si>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</si>
  <si>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</si>
  <si>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</si>
  <si>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</si>
  <si>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</si>
  <si>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</si>
  <si>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</si>
  <si>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</si>
  <si>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</si>
  <si>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</si>
  <si>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</si>
  <si>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</si>
  <si>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</si>
  <si>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</si>
  <si>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</si>
  <si>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</si>
  <si>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</si>
  <si>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</si>
  <si>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</si>
  <si>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</si>
  <si>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</si>
  <si>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</si>
  <si>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</si>
  <si>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</si>
  <si>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</si>
  <si>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</si>
  <si>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</si>
  <si>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</si>
  <si>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</si>
  <si>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</si>
  <si>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</si>
  <si>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</si>
  <si>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</si>
  <si>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</si>
  <si>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</si>
  <si>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</si>
  <si>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</si>
  <si>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</si>
  <si>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</si>
  <si>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</si>
  <si>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</si>
  <si>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</si>
  <si>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</si>
  <si>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</si>
  <si>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</si>
  <si>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</si>
  <si>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</si>
  <si>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</si>
  <si>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</si>
  <si>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</si>
  <si>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</si>
  <si>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</si>
  <si>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</si>
  <si>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</si>
  <si>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</si>
  <si>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</si>
  <si>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</si>
  <si>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</si>
  <si>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</si>
  <si>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</si>
  <si>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</si>
  <si>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</si>
  <si>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</si>
  <si>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</si>
  <si>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</si>
  <si>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</si>
  <si>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</si>
  <si>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</si>
  <si>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</si>
  <si>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</si>
  <si>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</si>
  <si>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</si>
  <si>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</si>
  <si>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</si>
  <si>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</si>
  <si>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</si>
  <si>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</si>
  <si>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</si>
  <si>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</si>
  <si>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</si>
  <si>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</si>
  <si>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</si>
  <si>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</si>
  <si>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</si>
  <si>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</si>
  <si>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</si>
  <si>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</si>
  <si>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</si>
  <si>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</si>
  <si>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</si>
  <si>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</si>
  <si>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</si>
  <si>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</si>
  <si>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</si>
  <si>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</si>
  <si>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</si>
  <si>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</si>
  <si>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</si>
  <si>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</si>
  <si>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</si>
  <si>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</si>
  <si>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</si>
  <si>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</si>
  <si>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</si>
  <si>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</si>
  <si>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</si>
  <si>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</si>
  <si>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</si>
  <si>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</si>
  <si>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</si>
  <si>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</si>
  <si>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</si>
  <si>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</si>
  <si>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</si>
  <si>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</si>
  <si>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</si>
  <si>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</si>
  <si>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</si>
  <si>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</si>
  <si>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</si>
  <si>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</si>
  <si>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</si>
  <si>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</si>
  <si>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</si>
  <si>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</si>
  <si>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</si>
  <si>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</si>
  <si>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</si>
  <si>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</si>
  <si>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</si>
  <si>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</si>
  <si>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</si>
  <si>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</si>
  <si>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</si>
  <si>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</si>
  <si>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</si>
  <si>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</si>
  <si>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</si>
  <si>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</si>
  <si>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</si>
  <si>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</si>
  <si>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</si>
  <si>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</si>
  <si>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</si>
  <si>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</si>
  <si>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</si>
  <si>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</si>
  <si>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</si>
  <si>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</si>
  <si>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</si>
  <si>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</si>
  <si>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</si>
  <si>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</si>
  <si>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</si>
  <si>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</si>
  <si>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</si>
  <si>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</si>
  <si>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</si>
  <si>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</si>
  <si>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</si>
  <si>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</si>
  <si>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</si>
  <si>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</si>
  <si>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</si>
  <si>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</si>
  <si>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</si>
  <si>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</si>
  <si>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</si>
  <si>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</si>
  <si>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</si>
  <si>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</si>
  <si>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</si>
  <si>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</si>
  <si>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</si>
  <si>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</si>
  <si>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</si>
  <si>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</si>
  <si>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</si>
  <si>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</si>
  <si>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</si>
  <si>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</si>
  <si>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</si>
  <si>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</si>
  <si>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</si>
  <si>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</si>
  <si>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</si>
  <si>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</si>
  <si>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</si>
  <si>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</si>
  <si>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</si>
  <si>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</si>
  <si>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</si>
  <si>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</si>
  <si>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</si>
  <si>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</si>
  <si>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</si>
  <si>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</si>
  <si>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</si>
  <si>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</si>
  <si>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</si>
  <si>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</si>
  <si>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</si>
  <si>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</si>
  <si>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</si>
  <si>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</si>
  <si>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</si>
  <si>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</si>
  <si>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</si>
  <si>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</si>
  <si>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</si>
  <si>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</si>
  <si>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</si>
  <si>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</si>
  <si>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</si>
  <si>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</si>
  <si>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</si>
  <si>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</si>
  <si>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</si>
  <si>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</si>
  <si>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</si>
  <si>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</si>
  <si>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</si>
  <si>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</si>
  <si>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</si>
  <si>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</si>
  <si>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</si>
  <si>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</si>
  <si>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</si>
  <si>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</si>
  <si>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</si>
  <si>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</si>
  <si>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</si>
  <si>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</si>
  <si>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</si>
  <si>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</si>
  <si>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</si>
  <si>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</si>
  <si>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</si>
  <si>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</si>
  <si>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</si>
  <si>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</si>
  <si>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</si>
  <si>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</si>
  <si>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</si>
  <si>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</si>
  <si>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</si>
  <si>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</si>
  <si>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</si>
  <si>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</si>
  <si>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</si>
  <si>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</si>
  <si>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</si>
  <si>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</si>
  <si>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</si>
  <si>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</si>
  <si>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</si>
  <si>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</si>
  <si>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</si>
  <si>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</si>
  <si>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</si>
  <si>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</si>
  <si>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</si>
  <si>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</si>
  <si>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</si>
  <si>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</si>
  <si>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</si>
  <si>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</si>
  <si>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</si>
  <si>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</si>
  <si>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</si>
  <si>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</si>
  <si>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</si>
  <si>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</si>
  <si>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</si>
  <si>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</si>
  <si>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</si>
  <si>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</si>
  <si>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</si>
  <si>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</si>
  <si>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</si>
  <si>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</si>
  <si>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</si>
  <si>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</si>
  <si>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</si>
  <si>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</si>
  <si>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</si>
  <si>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</si>
  <si>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</si>
  <si>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</si>
  <si>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</si>
  <si>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</si>
  <si>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</si>
  <si>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</si>
  <si>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</si>
  <si>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</si>
  <si>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</si>
  <si>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</si>
  <si>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</si>
  <si>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</si>
  <si>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</si>
  <si>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</si>
  <si>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</si>
  <si>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</si>
  <si>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</si>
  <si>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</si>
  <si>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</si>
  <si>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</si>
  <si>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</si>
  <si>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</si>
  <si>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</si>
  <si>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</si>
  <si>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</si>
  <si>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</si>
  <si>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</si>
  <si>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</si>
  <si>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</si>
  <si>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</si>
  <si>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</si>
  <si>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</si>
  <si>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</si>
  <si>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</si>
  <si>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</si>
  <si>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</si>
  <si>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</si>
  <si>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</si>
  <si>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</si>
  <si>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</si>
  <si>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</si>
  <si>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</si>
  <si>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</si>
  <si>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</si>
  <si>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</si>
  <si>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</si>
  <si>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</si>
  <si>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</si>
  <si>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</si>
  <si>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</si>
  <si>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</si>
  <si>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</si>
  <si>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</si>
  <si>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</si>
  <si>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</si>
  <si>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</si>
  <si>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</si>
  <si>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</si>
  <si>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</si>
  <si>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</si>
  <si>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</si>
  <si>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</si>
  <si>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</si>
  <si>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</si>
  <si>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</si>
  <si>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</si>
  <si>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</si>
  <si>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</si>
  <si>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</si>
  <si>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</si>
  <si>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</si>
  <si>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</si>
  <si>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</si>
  <si>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</si>
  <si>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</si>
  <si>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</si>
  <si>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</si>
  <si>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</si>
  <si>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</si>
  <si>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</si>
  <si>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</si>
  <si>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</si>
  <si>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</si>
  <si>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</si>
  <si>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</si>
  <si>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</si>
  <si>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</si>
  <si>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</si>
  <si>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</si>
  <si>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</si>
  <si>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</si>
  <si>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</si>
  <si>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</si>
  <si>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</si>
  <si>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</si>
  <si>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</si>
  <si>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</si>
  <si>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</si>
  <si>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</si>
  <si>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</si>
  <si>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</si>
  <si>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</si>
  <si>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</si>
  <si>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</si>
  <si>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</si>
  <si>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</si>
  <si>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</si>
  <si>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</si>
  <si>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</si>
  <si>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</si>
  <si>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</si>
  <si>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</si>
  <si>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</si>
  <si>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</si>
  <si>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</si>
  <si>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</si>
  <si>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</si>
  <si>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</si>
  <si>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</si>
  <si>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</si>
  <si>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</si>
  <si>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</si>
  <si>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</si>
  <si>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</si>
  <si>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</si>
  <si>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</si>
  <si>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</si>
  <si>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</si>
  <si>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</si>
  <si>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</si>
  <si>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</si>
  <si>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</si>
  <si>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</si>
  <si>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</si>
  <si>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</si>
  <si>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</si>
  <si>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</si>
  <si>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</si>
  <si>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</si>
  <si>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</si>
  <si>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</si>
  <si>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</si>
  <si>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</si>
  <si>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</si>
  <si>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</si>
  <si>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</si>
  <si>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</si>
  <si>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</si>
  <si>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</si>
  <si>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</si>
  <si>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</si>
  <si>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</si>
  <si>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</si>
  <si>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</si>
  <si>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</si>
  <si>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</si>
  <si>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</si>
  <si>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</si>
  <si>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</si>
  <si>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</si>
  <si>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</si>
  <si>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</si>
  <si>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</si>
  <si>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</si>
  <si>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</si>
  <si>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</si>
  <si>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</si>
  <si>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</si>
  <si>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</si>
  <si>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</si>
  <si>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</si>
  <si>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</si>
  <si>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</si>
  <si>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</si>
  <si>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</si>
  <si>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</si>
  <si>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</si>
  <si>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</si>
  <si>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</si>
  <si>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</si>
  <si>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</si>
  <si>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</si>
  <si>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</si>
  <si>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</si>
  <si>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</si>
  <si>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</si>
  <si>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</si>
  <si>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</si>
  <si>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</si>
  <si>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</si>
  <si>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</si>
  <si>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</si>
  <si>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</si>
  <si>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</si>
  <si>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</si>
  <si>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</si>
  <si>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</si>
  <si>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</si>
  <si>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</si>
  <si>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</si>
  <si>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</si>
  <si>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</si>
  <si>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</si>
  <si>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</si>
  <si>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</si>
  <si>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</si>
  <si>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</si>
  <si>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</si>
  <si>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</si>
  <si>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</si>
  <si>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</si>
  <si>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</si>
  <si>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</si>
  <si>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</si>
  <si>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</si>
  <si>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</si>
  <si>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</si>
  <si>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</si>
  <si>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</si>
  <si>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</si>
  <si>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</si>
  <si>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</si>
  <si>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</si>
  <si>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</si>
  <si>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</si>
  <si>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</si>
  <si>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</si>
  <si>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</si>
  <si>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</si>
  <si>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</si>
  <si>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</si>
  <si>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</si>
  <si>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</si>
  <si>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</si>
  <si>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</si>
  <si>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</si>
  <si>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</si>
  <si>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</si>
  <si>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</si>
  <si>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</si>
  <si>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</si>
  <si>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</si>
  <si>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</si>
  <si>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</si>
  <si>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</si>
  <si>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</si>
  <si>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</si>
  <si>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</si>
  <si>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</si>
  <si>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</si>
  <si>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</si>
  <si>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</si>
  <si>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</si>
  <si>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</si>
  <si>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</si>
  <si>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</si>
  <si>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</si>
  <si>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</si>
  <si>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</si>
  <si>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</si>
  <si>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</si>
  <si>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</si>
  <si>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</si>
  <si>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</si>
  <si>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</si>
  <si>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</si>
  <si>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</si>
  <si>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</si>
  <si>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</si>
  <si>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</si>
  <si>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</si>
  <si>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</si>
  <si>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</si>
  <si>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</si>
  <si>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</si>
  <si>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</si>
  <si>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</si>
  <si>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</si>
  <si>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</si>
  <si>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</si>
  <si>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</si>
  <si>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</si>
  <si>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</si>
  <si>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</si>
  <si>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</si>
  <si>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</si>
  <si>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</si>
  <si>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</si>
  <si>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</si>
  <si>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</si>
  <si>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</si>
  <si>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</si>
  <si>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</si>
  <si>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</si>
  <si>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</si>
  <si>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</si>
  <si>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</si>
  <si>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</si>
  <si>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</si>
  <si>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</si>
  <si>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</si>
  <si>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</si>
  <si>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</si>
  <si>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</si>
  <si>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</si>
  <si>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</si>
  <si>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</si>
  <si>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</si>
  <si>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</si>
  <si>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</si>
  <si>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</si>
  <si>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</si>
  <si>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</si>
  <si>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</si>
  <si>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</si>
  <si>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</si>
  <si>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</si>
  <si>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</si>
  <si>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</si>
  <si>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</si>
  <si>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</si>
  <si>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</si>
  <si>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</si>
  <si>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</si>
  <si>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</si>
  <si>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</si>
  <si>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</si>
  <si>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</si>
  <si>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</si>
  <si>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</si>
  <si>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</si>
  <si>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</si>
  <si>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</si>
  <si>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</si>
  <si>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</si>
  <si>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</si>
  <si>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</si>
  <si>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</si>
  <si>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</si>
  <si>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</si>
  <si>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</si>
  <si>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</si>
  <si>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</si>
  <si>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</si>
  <si>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</si>
  <si>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</si>
  <si>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</si>
  <si>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</si>
  <si>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</si>
  <si>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</si>
  <si>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</si>
  <si>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</si>
  <si>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</si>
  <si>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</si>
  <si>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</si>
  <si>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</si>
  <si>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</si>
  <si>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</si>
  <si>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</si>
  <si>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</si>
  <si>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</si>
  <si>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</si>
  <si>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</si>
  <si>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</si>
  <si>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</si>
  <si>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</si>
  <si>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</si>
  <si>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</si>
  <si>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</si>
  <si>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</si>
  <si>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</si>
  <si>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</si>
  <si>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</si>
  <si>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</si>
  <si>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</si>
  <si>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</si>
  <si>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</si>
  <si>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</si>
  <si>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</si>
  <si>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</si>
  <si>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</si>
  <si>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</si>
  <si>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</si>
  <si>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</si>
  <si>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</si>
  <si>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</si>
  <si>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</si>
  <si>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</si>
  <si>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</si>
  <si>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</si>
  <si>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</si>
  <si>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</si>
  <si>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</si>
  <si>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</si>
  <si>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</si>
  <si>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</si>
  <si>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</si>
  <si>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</si>
  <si>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</si>
  <si>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</si>
  <si>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</si>
  <si>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</si>
  <si>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</si>
  <si>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</si>
  <si>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</si>
  <si>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</si>
  <si>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</si>
  <si>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</si>
  <si>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</si>
  <si>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</si>
  <si>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</si>
  <si>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</si>
  <si>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</si>
  <si>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</si>
  <si>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</si>
  <si>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</si>
  <si>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</si>
  <si>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</si>
  <si>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</si>
  <si>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</si>
  <si>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</si>
  <si>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</si>
  <si>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</si>
  <si>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</si>
  <si>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</si>
  <si>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</si>
  <si>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</si>
  <si>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</si>
  <si>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</si>
  <si>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</si>
  <si>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</si>
  <si>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</si>
  <si>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</si>
  <si>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</si>
  <si>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</si>
  <si>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</si>
  <si>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</si>
  <si>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</si>
  <si>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</si>
  <si>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</si>
  <si>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</si>
  <si>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</si>
  <si>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</si>
  <si>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</si>
  <si>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</si>
  <si>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</si>
  <si>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</si>
  <si>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</si>
  <si>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</si>
  <si>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</si>
  <si>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</si>
  <si>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</si>
  <si>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</si>
  <si>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</si>
  <si>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</si>
  <si>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</si>
  <si>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</si>
  <si>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</si>
  <si>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</si>
  <si>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</si>
  <si>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</si>
  <si>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</si>
  <si>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</si>
  <si>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</si>
  <si>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</si>
  <si>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</si>
  <si>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</si>
  <si>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</si>
  <si>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</si>
  <si>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</si>
  <si>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</si>
  <si>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</si>
  <si>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</si>
  <si>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</si>
  <si>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</si>
  <si>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</si>
  <si>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</si>
  <si>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</si>
  <si>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</si>
  <si>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</si>
  <si>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</si>
  <si>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</si>
  <si>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</si>
  <si>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</si>
  <si>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</si>
  <si>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</si>
  <si>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</si>
  <si>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</si>
  <si>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</si>
  <si>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</si>
  <si>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</si>
  <si>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</si>
  <si>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</si>
  <si>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</si>
  <si>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</si>
  <si>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</si>
  <si>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</si>
  <si>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</si>
  <si>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</si>
  <si>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</si>
  <si>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</si>
  <si>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</si>
  <si>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</si>
  <si>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</si>
  <si>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</si>
  <si>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</si>
  <si>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</si>
  <si>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</si>
  <si>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</si>
  <si>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</si>
  <si>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</si>
  <si>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</si>
  <si>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</si>
  <si>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</si>
  <si>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</si>
  <si>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</si>
  <si>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</si>
  <si>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</si>
  <si>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</si>
  <si>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</si>
  <si>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</si>
  <si>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</si>
  <si>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</si>
  <si>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</si>
  <si>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</si>
  <si>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</si>
  <si>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</si>
  <si>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</si>
  <si>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</si>
  <si>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</si>
  <si>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</si>
  <si>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</si>
  <si>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</si>
  <si>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</si>
  <si>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</si>
  <si>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</si>
  <si>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</si>
  <si>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</si>
  <si>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</si>
  <si>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</si>
  <si>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</si>
  <si>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</si>
  <si>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</si>
  <si>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</si>
  <si>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</si>
  <si>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</si>
  <si>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</si>
  <si>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</si>
  <si>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</si>
  <si>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</si>
  <si>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</si>
  <si>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</si>
  <si>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</si>
  <si>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</si>
  <si>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</si>
  <si>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</si>
  <si>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</si>
  <si>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</si>
  <si>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</si>
  <si>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</si>
  <si>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</si>
  <si>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</si>
  <si>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</si>
  <si>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</si>
  <si>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</si>
  <si>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</si>
  <si>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</si>
  <si>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</si>
  <si>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</si>
  <si>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</si>
  <si>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</si>
  <si>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</si>
  <si>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</si>
  <si>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</si>
  <si>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</si>
  <si>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</si>
  <si>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</si>
  <si>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</si>
  <si>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</si>
  <si>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</si>
  <si>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</si>
  <si>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</si>
  <si>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</si>
  <si>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</si>
  <si>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</si>
  <si>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</si>
  <si>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</si>
  <si>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</si>
  <si>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</si>
  <si>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</si>
  <si>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</si>
  <si>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</si>
  <si>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</si>
  <si>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</si>
  <si>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</si>
  <si>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</si>
  <si>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</si>
  <si>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</si>
  <si>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</si>
  <si>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</si>
  <si>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</si>
  <si>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</si>
  <si>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</si>
  <si>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</si>
  <si>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</si>
  <si>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</si>
  <si>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</si>
  <si>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</si>
  <si>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</si>
  <si>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</si>
  <si>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</si>
  <si>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</si>
  <si>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</si>
  <si>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</si>
  <si>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</si>
  <si>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</si>
  <si>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</si>
  <si>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</si>
  <si>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</si>
  <si>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</si>
  <si>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</si>
  <si>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</si>
  <si>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</si>
  <si>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</si>
  <si>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</si>
  <si>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</si>
  <si>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</si>
  <si>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</si>
  <si>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</si>
  <si>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</si>
  <si>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</si>
  <si>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</si>
  <si>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</si>
  <si>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</si>
  <si>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</si>
  <si>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</si>
  <si>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</si>
  <si>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</si>
  <si>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</si>
  <si>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</si>
  <si>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</si>
  <si>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</si>
  <si>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</si>
  <si>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</si>
  <si>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</si>
  <si>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</si>
  <si>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</si>
  <si>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</si>
  <si>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</si>
  <si>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</si>
  <si>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</si>
  <si>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</si>
  <si>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</si>
  <si>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</si>
  <si>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</si>
  <si>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</si>
  <si>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</si>
  <si>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</si>
  <si>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</si>
  <si>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</si>
  <si>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</si>
  <si>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</si>
  <si>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</si>
  <si>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</si>
  <si>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</si>
  <si>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</si>
  <si>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</si>
  <si>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</si>
  <si>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</si>
  <si>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</si>
  <si>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</si>
  <si>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</si>
  <si>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</si>
  <si>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</si>
  <si>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</si>
  <si>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</si>
  <si>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</si>
  <si>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</si>
  <si>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</si>
  <si>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</si>
  <si>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</si>
  <si>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</si>
  <si>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</si>
  <si>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</si>
  <si>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</si>
  <si>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</si>
  <si>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</si>
  <si>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</si>
  <si>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</si>
  <si>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</si>
  <si>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</si>
  <si>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</si>
  <si>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</si>
  <si>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</si>
  <si>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</si>
  <si>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</si>
  <si>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</si>
  <si>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</si>
  <si>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</si>
  <si>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</si>
  <si>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</si>
  <si>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</si>
  <si>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</si>
  <si>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</si>
  <si>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</si>
  <si>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</si>
  <si>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</si>
  <si>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</si>
  <si>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</si>
  <si>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</si>
  <si>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</si>
  <si>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</si>
  <si>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</si>
  <si>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</si>
  <si>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</si>
  <si>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</si>
  <si>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</si>
  <si>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</si>
  <si>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</si>
  <si>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</si>
  <si>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</si>
  <si>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</si>
  <si>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</si>
  <si>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</si>
  <si>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</si>
  <si>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</si>
  <si>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</si>
  <si>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</si>
  <si>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</si>
  <si>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</si>
  <si>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</si>
  <si>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</si>
  <si>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</si>
  <si>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</si>
  <si>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</si>
  <si>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</si>
  <si>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</si>
  <si>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</si>
  <si>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</si>
  <si>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</si>
  <si>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</si>
  <si>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</si>
  <si>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</si>
  <si>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</si>
  <si>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</si>
  <si>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</si>
  <si>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</si>
  <si>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</si>
  <si>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</si>
  <si>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</si>
  <si>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</si>
  <si>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</si>
  <si>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</si>
  <si>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</si>
  <si>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</si>
  <si>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</si>
  <si>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</si>
  <si>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</si>
  <si>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</si>
  <si>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</si>
  <si>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</si>
  <si>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</si>
  <si>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</si>
  <si>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</si>
  <si>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</si>
  <si>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</si>
  <si>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</si>
  <si>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</si>
  <si>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</si>
  <si>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</si>
  <si>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</si>
  <si>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</si>
  <si>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</si>
  <si>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</si>
  <si>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</si>
  <si>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</si>
  <si>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</si>
  <si>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</si>
  <si>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</si>
  <si>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</si>
  <si>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</si>
  <si>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</si>
  <si>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</si>
  <si>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</si>
  <si>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</si>
  <si>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</si>
  <si>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</si>
  <si>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</si>
  <si>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</si>
  <si>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</si>
  <si>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</si>
  <si>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</si>
  <si>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</si>
  <si>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</si>
  <si>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</si>
  <si>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</si>
  <si>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</si>
  <si>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</si>
  <si>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</si>
  <si>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</si>
  <si>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</si>
  <si>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</si>
  <si>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</si>
  <si>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</si>
  <si>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</si>
  <si>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</si>
  <si>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</si>
  <si>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</si>
  <si>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</si>
  <si>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</si>
  <si>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</si>
  <si>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</si>
  <si>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</si>
  <si>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</si>
  <si>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</si>
  <si>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</si>
  <si>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</si>
  <si>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</si>
  <si>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</si>
  <si>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</si>
  <si>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</si>
  <si>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</si>
  <si>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</si>
  <si>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</si>
  <si>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</si>
  <si>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</si>
  <si>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</si>
  <si>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</si>
  <si>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</si>
  <si>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</si>
  <si>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</si>
  <si>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</si>
  <si>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</si>
  <si>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</si>
  <si>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</si>
  <si>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</si>
  <si>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</si>
  <si>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</si>
  <si>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</si>
  <si>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</si>
  <si>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</si>
  <si>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</si>
  <si>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</si>
  <si>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</si>
  <si>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</si>
  <si>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</si>
  <si>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</si>
  <si>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</si>
  <si>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</si>
  <si>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</si>
  <si>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</si>
  <si>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</si>
  <si>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</si>
  <si>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</si>
  <si>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</si>
  <si>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</si>
  <si>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</si>
  <si>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</si>
  <si>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</si>
  <si>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</si>
  <si>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</si>
  <si>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</si>
  <si>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</si>
  <si>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</si>
  <si>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</si>
  <si>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</si>
  <si>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</si>
  <si>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</si>
  <si>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</si>
  <si>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</si>
  <si>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</si>
  <si>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</si>
  <si>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</si>
  <si>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</si>
  <si>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</si>
  <si>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</si>
  <si>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</si>
  <si>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</si>
  <si>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</si>
  <si>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</si>
  <si>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</si>
  <si>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</si>
  <si>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</si>
  <si>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</si>
  <si>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</si>
  <si>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</si>
  <si>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</si>
  <si>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</si>
  <si>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</si>
  <si>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</si>
  <si>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</si>
  <si>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</si>
  <si>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</si>
  <si>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</si>
  <si>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</si>
  <si>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</si>
  <si>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</si>
  <si>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</si>
  <si>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</si>
  <si>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</si>
  <si>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</si>
  <si>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</si>
  <si>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</si>
  <si>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</si>
  <si>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</si>
  <si>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</si>
  <si>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</si>
  <si>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</si>
  <si>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</si>
  <si>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</si>
  <si>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</si>
  <si>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</si>
  <si>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</si>
  <si>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</si>
  <si>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</si>
  <si>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</si>
  <si>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</si>
  <si>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</si>
  <si>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</si>
  <si>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</si>
  <si>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</si>
  <si>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</si>
  <si>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</si>
  <si>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</si>
  <si>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</si>
  <si>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</si>
  <si>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</si>
  <si>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</si>
  <si>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</si>
  <si>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</si>
  <si>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</si>
  <si>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</si>
  <si>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</si>
  <si>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</si>
  <si>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</si>
  <si>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</si>
  <si>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</si>
  <si>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</si>
  <si>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</si>
  <si>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</si>
  <si>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</si>
  <si>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</si>
  <si>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</si>
  <si>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</si>
  <si>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</si>
  <si>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</si>
  <si>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</si>
  <si>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</si>
  <si>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</si>
  <si>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</si>
  <si>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</si>
  <si>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</si>
  <si>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</si>
  <si>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</si>
  <si>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</si>
  <si>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</si>
  <si>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</si>
  <si>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</si>
  <si>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</si>
  <si>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</si>
  <si>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</si>
  <si>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</si>
  <si>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</si>
  <si>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</si>
  <si>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</si>
  <si>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</si>
  <si>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</si>
  <si>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</si>
  <si>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</si>
  <si>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</si>
  <si>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</si>
  <si>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</si>
  <si>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</si>
  <si>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</si>
  <si>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</si>
  <si>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</si>
  <si>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</si>
  <si>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</si>
  <si>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</si>
  <si>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</si>
  <si>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</si>
  <si>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</si>
  <si>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</si>
  <si>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</si>
  <si>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</si>
  <si>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</si>
  <si>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</si>
  <si>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</si>
  <si>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</si>
  <si>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</si>
  <si>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</si>
  <si>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</si>
  <si>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</si>
  <si>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</si>
  <si>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</si>
  <si>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</si>
  <si>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</si>
  <si>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</si>
  <si>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</si>
  <si>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</si>
  <si>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</si>
  <si>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</si>
  <si>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</si>
  <si>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</si>
  <si>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</si>
  <si>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</si>
  <si>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</si>
  <si>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</si>
  <si>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</si>
  <si>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</si>
  <si>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</si>
  <si>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</si>
  <si>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</si>
  <si>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</si>
  <si>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</si>
  <si>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</si>
  <si>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</si>
  <si>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</si>
  <si>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</si>
  <si>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</si>
  <si>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</si>
  <si>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</si>
  <si>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</si>
  <si>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</si>
  <si>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</si>
  <si>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</si>
  <si>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</si>
  <si>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</si>
  <si>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</si>
  <si>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</si>
  <si>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</si>
  <si>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</si>
  <si>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</si>
  <si>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</si>
  <si>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</si>
  <si>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</si>
  <si>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</si>
  <si>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</si>
  <si>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</si>
  <si>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</si>
  <si>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</si>
  <si>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</si>
  <si>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</si>
  <si>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</si>
  <si>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</si>
  <si>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</si>
  <si>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</si>
  <si>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</si>
  <si>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</si>
  <si>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</si>
  <si>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</si>
  <si>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</si>
  <si>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</si>
  <si>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</si>
  <si>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</si>
  <si>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</si>
  <si>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</si>
  <si>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</si>
  <si>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</si>
  <si>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</si>
  <si>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</si>
  <si>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</si>
  <si>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</si>
  <si>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</si>
  <si>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</si>
  <si>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</si>
  <si>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</si>
  <si>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</si>
  <si>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</si>
  <si>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</si>
  <si>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</si>
  <si>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</si>
  <si>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</si>
  <si>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</si>
  <si>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</si>
  <si>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</si>
  <si>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</si>
  <si>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</si>
  <si>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</si>
  <si>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</si>
  <si>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</si>
  <si>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</si>
  <si>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</si>
  <si>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</si>
  <si>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</si>
  <si>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</si>
  <si>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</si>
  <si>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</si>
  <si>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</si>
  <si>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</si>
  <si>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</si>
  <si>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</si>
  <si>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</si>
  <si>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</si>
  <si>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</si>
  <si>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</si>
  <si>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</si>
  <si>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</si>
  <si>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</si>
  <si>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</si>
  <si>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</si>
  <si>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</si>
  <si>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</si>
  <si>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</si>
  <si>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</si>
  <si>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</si>
  <si>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</si>
  <si>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</si>
  <si>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</si>
  <si>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</si>
  <si>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</si>
  <si>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</si>
  <si>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</si>
  <si>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</si>
  <si>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</si>
  <si>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</si>
  <si>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</si>
  <si>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</si>
  <si>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</si>
  <si>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</si>
  <si>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</si>
  <si>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</si>
  <si>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</si>
  <si>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</si>
  <si>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</si>
  <si>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</si>
  <si>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</si>
  <si>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</si>
  <si>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</si>
  <si>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</si>
  <si>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</si>
  <si>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</si>
  <si>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</si>
  <si>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</si>
  <si>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</si>
  <si>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</si>
  <si>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</si>
  <si>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</si>
  <si>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</si>
  <si>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</si>
  <si>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</si>
  <si>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</si>
  <si>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</si>
  <si>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</si>
  <si>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</si>
  <si>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</si>
  <si>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</si>
  <si>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</si>
  <si>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</si>
  <si>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</si>
  <si>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</si>
  <si>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</si>
  <si>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</si>
  <si>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</si>
  <si>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</si>
  <si>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</si>
  <si>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</si>
  <si>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</si>
  <si>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</si>
  <si>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</si>
  <si>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</si>
  <si>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</si>
  <si>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</si>
  <si>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</si>
  <si>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</si>
  <si>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</si>
  <si>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</si>
  <si>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</si>
  <si>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</si>
  <si>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</si>
  <si>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</si>
  <si>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</si>
  <si>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</si>
  <si>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</si>
  <si>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</si>
  <si>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</si>
  <si>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</si>
  <si>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</si>
  <si>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</si>
  <si>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</si>
  <si>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</si>
  <si>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</si>
  <si>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</si>
  <si>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</si>
  <si>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</si>
  <si>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</si>
  <si>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</si>
  <si>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</si>
  <si>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</si>
  <si>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</si>
  <si>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</si>
  <si>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</si>
  <si>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</si>
  <si>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</si>
  <si>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</si>
  <si>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</si>
  <si>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</si>
  <si>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</si>
  <si>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</si>
  <si>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</si>
  <si>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</si>
  <si>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</si>
  <si>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</si>
  <si>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</si>
  <si>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</si>
  <si>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</si>
  <si>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</si>
  <si>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</si>
  <si>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</si>
  <si>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</si>
  <si>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</si>
  <si>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</si>
  <si>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</si>
  <si>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</si>
  <si>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</si>
  <si>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</si>
  <si>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</si>
  <si>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</si>
  <si>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</si>
  <si>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</si>
  <si>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</si>
  <si>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</si>
  <si>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</si>
  <si>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</si>
  <si>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</si>
  <si>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</si>
  <si>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</si>
  <si>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</si>
  <si>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</si>
  <si>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</si>
  <si>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</si>
  <si>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</si>
  <si>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</si>
  <si>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</si>
  <si>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</si>
  <si>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</si>
  <si>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</si>
  <si>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</si>
  <si>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</si>
  <si>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</si>
  <si>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</si>
  <si>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</si>
  <si>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</si>
  <si>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</si>
  <si>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</si>
  <si>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</si>
  <si>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</si>
  <si>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</si>
  <si>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</si>
  <si>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</si>
  <si>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</si>
  <si>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</si>
  <si>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</si>
  <si>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</si>
  <si>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</si>
  <si>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</si>
  <si>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</si>
  <si>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</si>
  <si>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</si>
  <si>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</si>
  <si>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</si>
  <si>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</si>
  <si>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</si>
  <si>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</si>
  <si>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</si>
  <si>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</si>
  <si>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</si>
  <si>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</si>
  <si>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</si>
  <si>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</si>
  <si>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</si>
  <si>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</si>
  <si>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</si>
  <si>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</si>
  <si>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</si>
  <si>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</si>
  <si>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</si>
  <si>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</si>
  <si>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</si>
  <si>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</si>
  <si>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</si>
  <si>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</si>
  <si>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</si>
  <si>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</si>
  <si>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</si>
  <si>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</si>
  <si>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</si>
  <si>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</si>
  <si>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</si>
  <si>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</si>
  <si>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</si>
  <si>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</si>
  <si>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</si>
  <si>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</si>
  <si>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</si>
  <si>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</si>
  <si>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</si>
  <si>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</si>
  <si>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</si>
  <si>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</si>
  <si>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</si>
  <si>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</si>
  <si>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</si>
  <si>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</si>
  <si>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</si>
  <si>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</si>
  <si>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</si>
  <si>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</si>
  <si>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</si>
  <si>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</si>
  <si>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</si>
  <si>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</si>
  <si>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</si>
  <si>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</si>
  <si>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</si>
  <si>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</si>
  <si>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</si>
  <si>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</si>
  <si>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</si>
  <si>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</si>
  <si>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</si>
  <si>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</si>
  <si>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</si>
  <si>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</si>
  <si>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</si>
  <si>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</si>
  <si>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</si>
  <si>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</si>
  <si>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</si>
  <si>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</si>
  <si>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</si>
  <si>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</si>
  <si>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</si>
  <si>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</si>
  <si>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</si>
  <si>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</si>
  <si>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</si>
  <si>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</si>
  <si>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</si>
  <si>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</si>
  <si>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</si>
  <si>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</si>
  <si>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</si>
  <si>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</si>
  <si>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</si>
  <si>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</si>
  <si>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</si>
  <si>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</si>
  <si>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</si>
  <si>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</si>
  <si>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</si>
  <si>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</si>
  <si>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</si>
  <si>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</si>
  <si>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</si>
  <si>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</si>
  <si>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</si>
  <si>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</si>
  <si>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</si>
  <si>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</si>
  <si>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</si>
  <si>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</si>
  <si>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</si>
  <si>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</si>
  <si>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</si>
  <si>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</si>
  <si>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</si>
  <si>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</si>
  <si>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</si>
  <si>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</si>
  <si>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</si>
  <si>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</si>
  <si>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</si>
  <si>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</si>
  <si>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</si>
  <si>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</si>
  <si>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</si>
  <si>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</si>
  <si>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</si>
  <si>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</si>
  <si>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</si>
  <si>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</si>
  <si>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</si>
  <si>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</si>
  <si>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</si>
  <si>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</si>
  <si>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</si>
  <si>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</si>
  <si>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</si>
  <si>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</si>
  <si>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</si>
  <si>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</si>
  <si>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</si>
  <si>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</si>
  <si>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</si>
  <si>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</si>
  <si>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</si>
  <si>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</si>
  <si>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</si>
  <si>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</si>
  <si>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</si>
  <si>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</si>
  <si>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</si>
  <si>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</si>
  <si>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</si>
  <si>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</si>
  <si>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</si>
  <si>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</si>
  <si>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</si>
  <si>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</si>
  <si>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</si>
  <si>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</si>
  <si>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</si>
  <si>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</si>
  <si>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</si>
  <si>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</si>
  <si>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</si>
  <si>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</si>
  <si>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</si>
  <si>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</si>
  <si>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</si>
  <si>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</si>
  <si>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</si>
  <si>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</si>
  <si>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</si>
  <si>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</si>
  <si>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</si>
  <si>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</si>
  <si>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</si>
  <si>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</si>
  <si>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</si>
  <si>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</si>
  <si>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</si>
  <si>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</si>
  <si>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</si>
  <si>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</si>
  <si>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</si>
  <si>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</si>
  <si>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</si>
  <si>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</si>
  <si>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</si>
  <si>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</si>
  <si>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</si>
  <si>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</si>
  <si>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</si>
  <si>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</si>
  <si>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</si>
  <si>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</si>
  <si>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</si>
  <si>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</si>
  <si>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</si>
  <si>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</si>
  <si>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</si>
  <si>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</si>
  <si>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</si>
  <si>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</si>
  <si>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</si>
  <si>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</si>
  <si>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</si>
  <si>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</si>
  <si>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</si>
  <si>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</si>
  <si>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</si>
  <si>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</si>
  <si>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</si>
  <si>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</si>
  <si>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</si>
  <si>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</si>
  <si>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</si>
  <si>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</si>
  <si>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</si>
  <si>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</si>
  <si>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</si>
  <si>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</si>
  <si>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</si>
  <si>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</si>
  <si>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</si>
  <si>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</si>
  <si>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</si>
  <si>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</si>
  <si>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</si>
  <si>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</si>
  <si>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</si>
  <si>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</si>
  <si>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</si>
  <si>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</si>
  <si>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</si>
  <si>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</si>
  <si>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</si>
  <si>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</si>
  <si>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</si>
  <si>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</si>
  <si>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</si>
  <si>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</si>
  <si>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</si>
  <si>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</si>
  <si>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</si>
  <si>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</si>
  <si>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</si>
  <si>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</si>
  <si>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</si>
  <si>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</si>
  <si>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</si>
  <si>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</si>
  <si>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</si>
  <si>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</si>
  <si>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</si>
  <si>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</si>
  <si>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</si>
  <si>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</si>
  <si>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</si>
  <si>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</si>
  <si>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</si>
  <si>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</si>
  <si>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</si>
  <si>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</si>
  <si>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</si>
  <si>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</si>
  <si>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</si>
  <si>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</si>
  <si>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</si>
  <si>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</si>
  <si>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</si>
  <si>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</si>
  <si>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</si>
  <si>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</si>
  <si>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</si>
  <si>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</si>
  <si>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</si>
  <si>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</si>
  <si>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</si>
  <si>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</si>
  <si>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</si>
  <si>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</si>
  <si>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</si>
  <si>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</si>
  <si>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</si>
  <si>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</si>
  <si>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</si>
  <si>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</si>
  <si>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</si>
  <si>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</si>
  <si>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</si>
  <si>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</si>
  <si>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</si>
  <si>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</si>
  <si>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</si>
  <si>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</si>
  <si>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</si>
  <si>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</si>
  <si>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</si>
  <si>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</si>
  <si>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</si>
  <si>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</si>
  <si>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</si>
  <si>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</si>
  <si>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</si>
  <si>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</si>
  <si>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</si>
  <si>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</si>
  <si>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</si>
  <si>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</si>
  <si>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</si>
  <si>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</si>
  <si>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</si>
  <si>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</si>
  <si>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</si>
  <si>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</si>
  <si>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</si>
  <si>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</si>
  <si>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</si>
  <si>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</si>
  <si>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</si>
  <si>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</si>
  <si>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</si>
  <si>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</si>
  <si>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</si>
  <si>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</si>
  <si>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</si>
  <si>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</si>
  <si>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</si>
  <si>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</si>
  <si>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</si>
  <si>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</si>
  <si>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</si>
  <si>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</si>
  <si>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</si>
  <si>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</si>
  <si>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</si>
  <si>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</si>
  <si>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</si>
  <si>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</si>
  <si>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</si>
  <si>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</si>
  <si>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</si>
  <si>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</si>
  <si>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</si>
  <si>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</si>
  <si>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</si>
  <si>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</si>
  <si>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</si>
  <si>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</si>
  <si>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</si>
  <si>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</si>
  <si>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</si>
  <si>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</si>
  <si>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</si>
  <si>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</si>
  <si>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</si>
  <si>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</si>
  <si>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</si>
  <si>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</si>
  <si>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</si>
  <si>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</si>
  <si>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</si>
  <si>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</si>
  <si>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</si>
  <si>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</si>
  <si>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</si>
  <si>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</si>
  <si>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</si>
  <si>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</si>
  <si>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</si>
  <si>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</si>
  <si>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</si>
  <si>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</si>
  <si>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</si>
  <si>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</si>
  <si>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</si>
  <si>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</si>
  <si>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</si>
  <si>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</si>
  <si>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</si>
  <si>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</si>
  <si>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</si>
  <si>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</si>
  <si>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</si>
  <si>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</si>
  <si>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</si>
  <si>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</si>
  <si>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</si>
  <si>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</si>
  <si>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</si>
  <si>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</si>
  <si>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</si>
  <si>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</si>
  <si>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</si>
  <si>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</si>
  <si>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</si>
  <si>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</si>
  <si>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</si>
  <si>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</si>
  <si>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</si>
  <si>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</si>
  <si>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</si>
  <si>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</si>
  <si>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</si>
  <si>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</si>
  <si>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</si>
  <si>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</si>
  <si>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</si>
  <si>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</si>
  <si>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</si>
  <si>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</si>
  <si>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</si>
  <si>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</si>
  <si>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</si>
  <si>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</si>
  <si>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</si>
  <si>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</si>
  <si>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</si>
  <si>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</si>
  <si>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</si>
  <si>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</si>
  <si>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</si>
  <si>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</si>
  <si>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</si>
  <si>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</si>
  <si>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</si>
  <si>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</si>
  <si>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</si>
  <si>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</si>
  <si>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</si>
  <si>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</si>
  <si>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</si>
  <si>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</si>
  <si>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</si>
  <si>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</si>
  <si>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</si>
  <si>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</si>
  <si>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</si>
  <si>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</si>
  <si>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</si>
  <si>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</si>
  <si>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</si>
  <si>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</si>
  <si>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</si>
  <si>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</si>
  <si>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</si>
  <si>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</si>
  <si>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</si>
  <si>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</si>
  <si>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</si>
  <si>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</si>
  <si>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</si>
  <si>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</si>
  <si>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</si>
  <si>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</si>
  <si>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</si>
  <si>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</si>
  <si>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</si>
  <si>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</si>
  <si>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</si>
  <si>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</si>
  <si>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</si>
  <si>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</si>
  <si>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</si>
  <si>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</si>
  <si>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</si>
  <si>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</si>
  <si>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</si>
  <si>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</si>
  <si>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</si>
  <si>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</si>
  <si>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</si>
  <si>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</si>
  <si>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</si>
  <si>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</si>
  <si>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</si>
  <si>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</si>
  <si>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</si>
  <si>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</si>
  <si>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</si>
  <si>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</si>
  <si>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</si>
  <si>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</si>
  <si>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</si>
  <si>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</si>
  <si>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</si>
  <si>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</si>
  <si>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</si>
  <si>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</si>
  <si>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</si>
  <si>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</si>
  <si>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</si>
  <si>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</si>
  <si>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</si>
  <si>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</si>
  <si>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</si>
  <si>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</si>
  <si>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</si>
  <si>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</si>
  <si>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</si>
  <si>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</si>
  <si>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</si>
  <si>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</si>
  <si>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</si>
  <si>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</si>
  <si>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</si>
  <si>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</si>
  <si>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</si>
  <si>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</si>
  <si>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</si>
  <si>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</si>
  <si>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</si>
  <si>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</si>
  <si>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</si>
  <si>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</si>
  <si>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</si>
  <si>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</si>
  <si>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</si>
  <si>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</si>
  <si>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</si>
  <si>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</si>
  <si>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</si>
  <si>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</si>
  <si>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</si>
  <si>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</si>
  <si>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</si>
  <si>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</si>
  <si>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</si>
  <si>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</si>
  <si>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</si>
  <si>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</si>
  <si>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</si>
  <si>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</si>
  <si>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</si>
  <si>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</si>
  <si>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</si>
  <si>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</si>
  <si>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</si>
  <si>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</si>
  <si>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</si>
  <si>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</si>
  <si>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</si>
  <si>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</si>
  <si>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</si>
  <si>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</si>
  <si>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</si>
  <si>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</si>
  <si>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</si>
  <si>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</si>
  <si>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</si>
  <si>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</si>
  <si>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</si>
  <si>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</si>
  <si>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</si>
  <si>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</si>
  <si>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</si>
  <si>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</si>
  <si>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</si>
  <si>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</si>
  <si>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</si>
  <si>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</si>
  <si>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</si>
  <si>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</si>
  <si>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</si>
  <si>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</si>
  <si>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</si>
  <si>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</si>
  <si>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</si>
  <si>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</si>
  <si>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</si>
  <si>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</si>
  <si>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</si>
  <si>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</si>
  <si>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</si>
  <si>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</si>
  <si>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</si>
  <si>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</si>
  <si>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</si>
  <si>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</si>
  <si>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</si>
  <si>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</si>
  <si>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</si>
  <si>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</si>
  <si>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</si>
  <si>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</si>
  <si>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</si>
  <si>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</si>
  <si>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</si>
  <si>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</si>
  <si>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</si>
  <si>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</si>
  <si>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</si>
  <si>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</si>
  <si>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</si>
  <si>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</si>
  <si>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</si>
  <si>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</si>
  <si>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</si>
  <si>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</si>
  <si>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</si>
  <si>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</si>
  <si>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</si>
  <si>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</si>
  <si>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</si>
  <si>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</si>
  <si>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</si>
  <si>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</si>
  <si>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</si>
  <si>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</si>
  <si>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</si>
  <si>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</si>
  <si>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</si>
  <si>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</si>
  <si>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</si>
  <si>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</si>
  <si>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</si>
  <si>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</si>
  <si>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</si>
  <si>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</si>
  <si>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</si>
  <si>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</si>
  <si>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</si>
  <si>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</si>
  <si>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</si>
  <si>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</si>
  <si>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</si>
  <si>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</si>
  <si>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</si>
  <si>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</si>
  <si>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</si>
  <si>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</si>
  <si>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</si>
  <si>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</si>
  <si>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</si>
  <si>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</si>
  <si>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</si>
  <si>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</si>
  <si>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</si>
  <si>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</si>
  <si>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</si>
  <si>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</si>
  <si>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</si>
  <si>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</si>
  <si>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</si>
  <si>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</si>
  <si>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</si>
  <si>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</si>
  <si>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</si>
  <si>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</si>
  <si>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</si>
  <si>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</si>
  <si>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</si>
  <si>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</si>
  <si>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</si>
  <si>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</si>
  <si>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</si>
  <si>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</si>
  <si>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</si>
  <si>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</si>
  <si>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</si>
  <si>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</si>
  <si>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</si>
  <si>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</si>
  <si>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</si>
  <si>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</si>
  <si>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</si>
  <si>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</si>
  <si>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</si>
  <si>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</si>
  <si>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</si>
  <si>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</si>
  <si>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</si>
  <si>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</si>
  <si>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</si>
  <si>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</si>
  <si>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</si>
  <si>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</si>
  <si>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</si>
  <si>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</si>
  <si>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</si>
  <si>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</si>
  <si>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</si>
  <si>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</si>
  <si>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</si>
  <si>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</si>
  <si>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</si>
  <si>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</si>
  <si>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</si>
  <si>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</si>
  <si>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</si>
  <si>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</si>
  <si>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</si>
  <si>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</si>
  <si>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</si>
  <si>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</si>
  <si>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</si>
  <si>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</si>
  <si>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</si>
  <si>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</si>
  <si>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</si>
  <si>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</si>
  <si>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</si>
  <si>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</si>
  <si>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</si>
  <si>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</si>
  <si>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</si>
  <si>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</si>
  <si>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</si>
  <si>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</si>
  <si>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</si>
  <si>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</si>
  <si>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</si>
  <si>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</si>
  <si>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</si>
  <si>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</si>
  <si>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</si>
  <si>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</si>
  <si>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</si>
  <si>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</si>
  <si>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</si>
  <si>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</si>
  <si>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</si>
  <si>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</si>
  <si>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</si>
  <si>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</si>
  <si>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</si>
  <si>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</si>
  <si>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</si>
  <si>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</si>
  <si>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</si>
  <si>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</si>
  <si>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</si>
  <si>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</si>
  <si>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</si>
  <si>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</si>
  <si>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</si>
  <si>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</si>
  <si>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</si>
  <si>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</si>
  <si>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</si>
  <si>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</si>
  <si>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</si>
  <si>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</si>
  <si>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</si>
  <si>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</si>
  <si>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</si>
  <si>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</si>
  <si>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</si>
  <si>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</si>
  <si>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</si>
  <si>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</si>
  <si>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</si>
  <si>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</si>
  <si>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</si>
  <si>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</si>
  <si>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</si>
  <si>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</si>
  <si>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</si>
  <si>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</si>
  <si>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</si>
  <si>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</si>
  <si>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</si>
  <si>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</si>
  <si>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</si>
  <si>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</si>
  <si>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</si>
  <si>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</si>
  <si>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</si>
  <si>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</si>
  <si>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</si>
  <si>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</si>
  <si>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</si>
  <si>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</si>
  <si>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</si>
  <si>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</si>
  <si>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</si>
  <si>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</si>
  <si>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</si>
  <si>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</si>
  <si>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</si>
  <si>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</si>
  <si>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</si>
  <si>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</si>
  <si>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</si>
  <si>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</si>
  <si>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</si>
  <si>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</si>
  <si>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</si>
  <si>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</si>
  <si>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</si>
  <si>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</si>
  <si>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</si>
  <si>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</si>
  <si>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</si>
  <si>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</si>
  <si>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</si>
  <si>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</si>
  <si>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</si>
  <si>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</si>
  <si>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</si>
  <si>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</si>
  <si>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</si>
  <si>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</si>
  <si>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</si>
  <si>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</si>
  <si>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</si>
  <si>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</si>
  <si>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</si>
  <si>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</si>
  <si>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</si>
  <si>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</si>
  <si>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</si>
  <si>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</si>
  <si>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</si>
  <si>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</si>
  <si>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</si>
  <si>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</si>
  <si>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</si>
  <si>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</si>
  <si>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</si>
  <si>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</si>
  <si>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</si>
  <si>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</si>
  <si>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</si>
  <si>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</si>
  <si>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</si>
  <si>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</si>
  <si>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</si>
  <si>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</si>
  <si>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</si>
  <si>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</si>
  <si>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</si>
  <si>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</si>
  <si>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</si>
  <si>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</si>
  <si>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</si>
  <si>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</si>
  <si>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</si>
  <si>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</si>
  <si>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</si>
  <si>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</si>
  <si>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</si>
  <si>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</si>
  <si>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</si>
  <si>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</si>
  <si>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</si>
  <si>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</si>
  <si>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</si>
  <si>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</si>
  <si>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</si>
  <si>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</si>
  <si>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</si>
  <si>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</si>
  <si>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</si>
  <si>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</si>
  <si>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</si>
  <si>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</si>
  <si>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</si>
  <si>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</si>
  <si>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</si>
  <si>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</si>
  <si>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</si>
  <si>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</si>
  <si>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</si>
  <si>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</si>
  <si>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</si>
  <si>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</si>
  <si>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</si>
  <si>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</si>
  <si>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</si>
  <si>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</si>
  <si>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</si>
  <si>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</si>
  <si>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</si>
  <si>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</si>
  <si>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</si>
  <si>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</si>
  <si>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</si>
  <si>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</si>
  <si>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</si>
  <si>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</si>
  <si>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</si>
  <si>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</si>
  <si>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</si>
  <si>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</si>
  <si>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</si>
  <si>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</si>
  <si>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</si>
  <si>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</si>
  <si>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</si>
  <si>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</si>
  <si>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</si>
  <si>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</si>
  <si>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</si>
  <si>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</si>
  <si>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</si>
  <si>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</si>
  <si>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</si>
  <si>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</si>
  <si>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</si>
  <si>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</si>
  <si>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</si>
  <si>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</si>
  <si>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</si>
  <si>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</si>
  <si>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</si>
  <si>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</si>
  <si>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</si>
  <si>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</si>
  <si>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</si>
  <si>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</si>
  <si>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</si>
  <si>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</si>
  <si>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</si>
  <si>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</si>
  <si>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</si>
  <si>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</si>
  <si>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</si>
  <si>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</si>
  <si>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</si>
  <si>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</si>
  <si>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</si>
  <si>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</si>
  <si>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</si>
  <si>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</si>
  <si>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</si>
  <si>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</si>
  <si>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</si>
  <si>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</si>
  <si>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</si>
  <si>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</si>
  <si>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</si>
  <si>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</si>
  <si>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</si>
  <si>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</si>
  <si>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</si>
  <si>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</si>
  <si>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</si>
  <si>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</si>
  <si>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</si>
  <si>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</si>
  <si>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</si>
  <si>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</si>
  <si>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</si>
  <si>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</si>
  <si>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</si>
  <si>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</si>
  <si>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</si>
  <si>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</si>
  <si>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</si>
  <si>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</si>
  <si>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</si>
  <si>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</si>
  <si>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</si>
  <si>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</si>
  <si>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</si>
  <si>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</si>
  <si>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</si>
  <si>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</si>
  <si>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</si>
  <si>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</si>
  <si>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</si>
  <si>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</si>
  <si>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</si>
  <si>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</si>
  <si>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</si>
  <si>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</si>
  <si>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</si>
  <si>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</si>
  <si>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</si>
  <si>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</si>
  <si>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</si>
  <si>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</si>
  <si>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</si>
  <si>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</si>
  <si>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</si>
  <si>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</si>
  <si>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</si>
  <si>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</si>
  <si>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</si>
  <si>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</si>
  <si>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</si>
  <si>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</si>
  <si>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</si>
  <si>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</si>
  <si>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</si>
  <si>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</si>
  <si>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</si>
  <si>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</si>
  <si>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</si>
  <si>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</si>
  <si>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</si>
  <si>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</si>
  <si>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</si>
  <si>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</si>
  <si>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</si>
  <si>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</si>
  <si>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</si>
  <si>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</si>
  <si>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</si>
  <si>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</si>
  <si>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</si>
  <si>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</si>
  <si>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</si>
  <si>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</si>
  <si>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</si>
  <si>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</si>
  <si>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</si>
  <si>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</si>
  <si>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</si>
  <si>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</si>
  <si>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</si>
  <si>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</si>
  <si>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</si>
  <si>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</si>
  <si>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</si>
  <si>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</si>
  <si>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</si>
  <si>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</si>
  <si>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</si>
  <si>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</si>
  <si>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</si>
  <si>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</si>
  <si>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</si>
  <si>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</si>
  <si>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</si>
  <si>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</si>
  <si>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</si>
  <si>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</si>
  <si>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</si>
  <si>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</si>
  <si>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</si>
  <si>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</si>
  <si>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</si>
  <si>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</si>
  <si>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</si>
  <si>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</si>
  <si>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</si>
  <si>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</si>
  <si>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</si>
  <si>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</si>
  <si>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</si>
  <si>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</si>
  <si>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</si>
  <si>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</si>
  <si>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</si>
  <si>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</si>
  <si>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</si>
  <si>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</si>
  <si>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</si>
  <si>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</si>
  <si>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</si>
  <si>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</si>
  <si>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</si>
  <si>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</si>
  <si>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</si>
  <si>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</si>
  <si>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</si>
  <si>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</si>
  <si>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</si>
  <si>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</si>
  <si>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</si>
  <si>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</si>
  <si>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</si>
  <si>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</si>
  <si>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</si>
  <si>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</si>
  <si>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</si>
  <si>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</si>
  <si>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</si>
  <si>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</si>
  <si>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</si>
  <si>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</si>
  <si>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</si>
  <si>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</si>
  <si>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</si>
  <si>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</si>
  <si>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</si>
  <si>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</si>
  <si>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</si>
  <si>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</si>
  <si>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</si>
  <si>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</si>
  <si>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</si>
  <si>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</si>
  <si>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</si>
  <si>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</si>
  <si>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</si>
  <si>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</si>
  <si>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</si>
  <si>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</si>
  <si>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</si>
  <si>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</si>
  <si>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</si>
  <si>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</si>
  <si>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</si>
  <si>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</si>
  <si>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</si>
  <si>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</si>
  <si>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</si>
  <si>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</si>
  <si>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</si>
  <si>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</si>
  <si>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</si>
  <si>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</si>
  <si>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</si>
  <si>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</si>
  <si>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</si>
  <si>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</si>
  <si>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</si>
  <si>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</si>
  <si>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</si>
  <si>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</si>
  <si>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</si>
  <si>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</si>
  <si>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</si>
  <si>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</si>
  <si>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</si>
  <si>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</si>
  <si>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</si>
  <si>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</si>
  <si>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</si>
  <si>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</si>
  <si>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</si>
  <si>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</si>
  <si>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</si>
  <si>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</si>
  <si>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</si>
  <si>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</si>
  <si>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</si>
  <si>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</si>
  <si>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</si>
  <si>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</si>
  <si>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</si>
  <si>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</si>
  <si>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</si>
  <si>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</si>
  <si>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</si>
  <si>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</si>
  <si>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</si>
  <si>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</si>
  <si>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</si>
  <si>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</si>
  <si>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</si>
  <si>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</si>
  <si>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</si>
  <si>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</si>
  <si>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</si>
  <si>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</si>
  <si>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</si>
  <si>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</si>
  <si>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</si>
  <si>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</si>
  <si>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</si>
  <si>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</si>
  <si>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</si>
  <si>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</si>
  <si>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</si>
  <si>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</si>
  <si>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</si>
  <si>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</si>
  <si>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</si>
  <si>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</si>
  <si>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</si>
  <si>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</si>
  <si>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</si>
  <si>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</si>
  <si>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</si>
  <si>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</si>
  <si>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</si>
  <si>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</si>
  <si>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</si>
  <si>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</si>
  <si>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</si>
  <si>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</si>
  <si>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</si>
  <si>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</si>
  <si>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</si>
  <si>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</si>
  <si>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</si>
  <si>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</si>
  <si>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</si>
  <si>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</si>
  <si>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</si>
  <si>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</si>
  <si>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</si>
  <si>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</si>
  <si>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</si>
  <si>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</si>
  <si>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</si>
  <si>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</si>
  <si>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</si>
  <si>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</si>
  <si>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</si>
  <si>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</si>
  <si>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</si>
  <si>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</si>
  <si>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</si>
  <si>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</si>
  <si>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</si>
  <si>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</si>
  <si>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</si>
  <si>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</si>
  <si>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</si>
  <si>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</si>
  <si>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</si>
  <si>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</si>
  <si>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</si>
  <si>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</si>
  <si>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</si>
  <si>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</si>
  <si>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</si>
  <si>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</si>
  <si>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</si>
  <si>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</si>
  <si>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</si>
  <si>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</si>
  <si>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</si>
  <si>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</si>
  <si>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</si>
  <si>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</si>
  <si>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</si>
  <si>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</si>
  <si>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</si>
  <si>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</si>
  <si>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</si>
  <si>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</si>
  <si>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</si>
  <si>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</si>
  <si>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</si>
  <si>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</si>
  <si>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</si>
  <si>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</si>
  <si>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</si>
  <si>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</si>
  <si>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</si>
  <si>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</si>
  <si>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</si>
  <si>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</si>
  <si>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</si>
  <si>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</si>
  <si>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</si>
  <si>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</si>
  <si>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</si>
  <si>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</si>
  <si>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</si>
  <si>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</si>
  <si>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</si>
  <si>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</si>
  <si>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</si>
  <si>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</si>
  <si>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</si>
  <si>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</si>
  <si>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</si>
  <si>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</si>
  <si>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</si>
  <si>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</si>
  <si>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</si>
  <si>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</si>
  <si>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</si>
  <si>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</si>
  <si>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</si>
  <si>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</si>
  <si>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</si>
  <si>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</si>
  <si>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</si>
  <si>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</si>
  <si>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</si>
  <si>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</si>
  <si>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</si>
  <si>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</si>
  <si>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</si>
  <si>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</si>
  <si>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</si>
  <si>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</si>
  <si>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</si>
  <si>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</si>
  <si>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</si>
  <si>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</si>
  <si>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</si>
  <si>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</si>
  <si>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</si>
  <si>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</si>
  <si>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</si>
  <si>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</si>
  <si>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</si>
  <si>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</si>
  <si>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</si>
  <si>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</si>
  <si>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</si>
  <si>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</si>
  <si>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</si>
  <si>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</si>
  <si>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</si>
  <si>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</si>
  <si>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</si>
  <si>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</si>
  <si>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</si>
  <si>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</si>
  <si>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</si>
  <si>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</si>
  <si>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</si>
  <si>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</si>
  <si>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</si>
  <si>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</si>
  <si>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</si>
  <si>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</si>
  <si>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</si>
  <si>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</si>
  <si>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</si>
  <si>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</si>
  <si>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</si>
  <si>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</si>
  <si>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</si>
  <si>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</si>
  <si>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</si>
  <si>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</si>
  <si>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</si>
  <si>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</si>
  <si>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</si>
  <si>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</si>
  <si>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</si>
  <si>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</si>
  <si>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</si>
  <si>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</si>
  <si>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</si>
  <si>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</si>
  <si>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</si>
  <si>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</si>
  <si>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</si>
  <si>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</si>
  <si>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</si>
  <si>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</si>
  <si>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</si>
  <si>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</si>
  <si>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</si>
  <si>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</si>
  <si>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</si>
  <si>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</si>
  <si>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</si>
  <si>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</si>
  <si>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</si>
  <si>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</si>
  <si>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</si>
  <si>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</si>
  <si>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</si>
  <si>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</si>
  <si>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</si>
  <si>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</si>
  <si>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</si>
  <si>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</si>
  <si>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</si>
  <si>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</si>
  <si>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</si>
  <si>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</si>
  <si>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</si>
  <si>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</si>
  <si>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</si>
  <si>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</si>
  <si>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</si>
  <si>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</si>
  <si>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</si>
  <si>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</si>
  <si>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</si>
  <si>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</si>
  <si>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</si>
  <si>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</si>
  <si>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</si>
  <si>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</si>
  <si>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</si>
  <si>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</si>
  <si>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</si>
  <si>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</si>
  <si>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</si>
  <si>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</si>
  <si>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</si>
  <si>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</si>
  <si>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</si>
  <si>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</si>
  <si>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</si>
  <si>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</si>
  <si>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</si>
  <si>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</si>
  <si>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</si>
  <si>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</si>
  <si>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</si>
  <si>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</si>
  <si>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</si>
  <si>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</si>
  <si>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</si>
  <si>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</si>
  <si>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</si>
  <si>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</si>
  <si>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</si>
  <si>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</si>
  <si>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</si>
  <si>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</si>
  <si>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</si>
  <si>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</si>
  <si>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</si>
  <si>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</si>
  <si>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</si>
  <si>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</si>
  <si>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</si>
  <si>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</si>
  <si>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</si>
  <si>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</si>
  <si>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</si>
  <si>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</si>
  <si>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</si>
  <si>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</si>
  <si>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</si>
  <si>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</si>
  <si>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</si>
  <si>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</si>
  <si>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</si>
  <si>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</si>
  <si>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</si>
  <si>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</si>
  <si>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</si>
  <si>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</si>
  <si>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</si>
  <si>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</si>
  <si>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</si>
  <si>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</si>
  <si>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</si>
  <si>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</si>
  <si>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</si>
  <si>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</si>
  <si>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</si>
  <si>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</si>
  <si>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</si>
  <si>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</si>
  <si>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</si>
  <si>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</si>
  <si>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</si>
  <si>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</si>
  <si>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</si>
  <si>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</si>
  <si>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</si>
  <si>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</si>
  <si>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</si>
  <si>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</si>
  <si>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</si>
  <si>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</si>
  <si>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</si>
  <si>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</si>
  <si>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</si>
  <si>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</si>
  <si>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</si>
  <si>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</si>
  <si>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</si>
  <si>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</si>
  <si>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</si>
  <si>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</si>
  <si>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</si>
  <si>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</si>
  <si>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</si>
  <si>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</si>
  <si>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</si>
  <si>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</si>
  <si>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</si>
  <si>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</si>
  <si>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</si>
  <si>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</si>
  <si>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</si>
  <si>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</si>
  <si>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</si>
  <si>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</si>
  <si>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</si>
  <si>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</si>
  <si>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</si>
  <si>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</si>
  <si>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</si>
  <si>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</si>
  <si>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</si>
  <si>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</si>
  <si>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</si>
  <si>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</si>
  <si>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</si>
  <si>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</si>
  <si>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</si>
  <si>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</si>
  <si>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</si>
  <si>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</si>
  <si>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</si>
  <si>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</si>
  <si>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</si>
  <si>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</si>
  <si>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</si>
  <si>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</si>
  <si>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</si>
  <si>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</si>
  <si>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</si>
  <si>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</si>
  <si>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</si>
  <si>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</si>
  <si>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</si>
  <si>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</si>
  <si>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</si>
  <si>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</si>
  <si>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</si>
  <si>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</si>
  <si>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</si>
  <si>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</si>
  <si>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</si>
  <si>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</si>
  <si>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</si>
  <si>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</si>
  <si>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</si>
  <si>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</si>
  <si>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</si>
  <si>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</si>
  <si>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</si>
  <si>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</si>
  <si>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</si>
  <si>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</si>
  <si>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</si>
  <si>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</si>
  <si>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</si>
  <si>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</si>
  <si>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</si>
  <si>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</si>
  <si>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</si>
  <si>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</si>
  <si>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</si>
  <si>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</si>
  <si>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</si>
  <si>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</si>
  <si>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</si>
  <si>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</si>
  <si>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</si>
  <si>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</si>
  <si>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</si>
  <si>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</si>
  <si>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</si>
  <si>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</si>
  <si>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</si>
  <si>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</si>
  <si>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</si>
  <si>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</si>
  <si>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</si>
  <si>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</si>
  <si>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</si>
  <si>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</si>
  <si>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</si>
  <si>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</si>
  <si>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</si>
  <si>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</si>
  <si>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</si>
  <si>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</si>
  <si>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</si>
  <si>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</si>
  <si>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</si>
  <si>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</si>
  <si>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</si>
  <si>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</si>
  <si>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</si>
  <si>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</si>
  <si>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</si>
  <si>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</si>
  <si>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</si>
  <si>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</si>
  <si>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</si>
  <si>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</si>
  <si>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</si>
  <si>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</si>
  <si>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</si>
  <si>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</si>
  <si>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</si>
  <si>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</si>
  <si>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</si>
  <si>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</si>
  <si>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</si>
  <si>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</si>
  <si>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</si>
  <si>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</si>
  <si>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</si>
  <si>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</si>
  <si>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</si>
  <si>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</si>
  <si>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</si>
  <si>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</si>
  <si>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</si>
  <si>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</si>
  <si>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</si>
  <si>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</si>
  <si>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</si>
  <si>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</si>
  <si>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</si>
  <si>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</si>
  <si>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</si>
  <si>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</si>
  <si>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</si>
  <si>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</si>
  <si>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</si>
  <si>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</si>
  <si>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</si>
  <si>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</si>
  <si>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</si>
  <si>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</si>
  <si>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</si>
  <si>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</si>
  <si>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</si>
  <si>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</si>
  <si>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</si>
  <si>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</si>
  <si>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</si>
  <si>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</si>
  <si>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</si>
  <si>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</si>
  <si>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</si>
  <si>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</si>
  <si>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</si>
  <si>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</si>
  <si>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</si>
  <si>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</si>
  <si>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</si>
  <si>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</si>
  <si>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</si>
  <si>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</si>
  <si>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</si>
  <si>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</si>
  <si>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</si>
  <si>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</si>
  <si>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</si>
  <si>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</si>
  <si>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</si>
  <si>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</si>
  <si>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</si>
  <si>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</si>
  <si>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</si>
  <si>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</si>
  <si>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</si>
  <si>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</si>
  <si>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</si>
  <si>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</si>
  <si>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</si>
  <si>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</si>
  <si>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</si>
  <si>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</si>
  <si>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</si>
  <si>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</si>
  <si>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</si>
  <si>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</si>
  <si>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</si>
  <si>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</si>
  <si>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</si>
  <si>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</si>
  <si>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</si>
  <si>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</si>
  <si>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</si>
  <si>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</si>
  <si>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</si>
  <si>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</si>
  <si>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</si>
  <si>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</si>
  <si>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</si>
  <si>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</si>
  <si>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</si>
  <si>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</si>
  <si>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</si>
  <si>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</si>
  <si>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</si>
  <si>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</si>
  <si>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</si>
  <si>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</si>
  <si>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</si>
  <si>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</si>
  <si>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</si>
  <si>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</si>
  <si>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</si>
  <si>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</si>
  <si>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</si>
  <si>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</si>
  <si>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</si>
  <si>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</si>
  <si>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</si>
  <si>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</si>
  <si>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</si>
  <si>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</si>
  <si>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</si>
  <si>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</si>
  <si>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</si>
  <si>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</si>
  <si>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</si>
  <si>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</si>
  <si>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</si>
  <si>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</si>
  <si>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</si>
  <si>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</si>
  <si>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</si>
  <si>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</si>
  <si>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</si>
  <si>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</si>
  <si>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</si>
  <si>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</si>
  <si>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</si>
  <si>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</si>
  <si>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</si>
  <si>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</si>
  <si>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</si>
  <si>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</si>
  <si>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</si>
  <si>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</si>
  <si>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</si>
  <si>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</si>
  <si>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</si>
  <si>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</si>
  <si>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</si>
  <si>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</si>
  <si>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</si>
  <si>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</si>
  <si>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</si>
  <si>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</si>
  <si>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</si>
  <si>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</si>
  <si>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</si>
  <si>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</si>
  <si>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</si>
  <si>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</si>
  <si>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</si>
  <si>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</si>
  <si>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</si>
  <si>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</si>
  <si>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</si>
  <si>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</si>
  <si>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</si>
  <si>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</si>
  <si>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</si>
  <si>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</si>
  <si>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</si>
  <si>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</si>
  <si>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</si>
  <si>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</si>
  <si>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</si>
  <si>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</si>
  <si>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</si>
  <si>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</si>
  <si>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</si>
  <si>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</si>
  <si>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</si>
  <si>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</si>
  <si>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</si>
  <si>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</si>
  <si>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</si>
  <si>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</si>
  <si>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</si>
  <si>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</si>
  <si>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</si>
  <si>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</si>
  <si>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</si>
  <si>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</si>
  <si>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</si>
  <si>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</si>
  <si>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</si>
  <si>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</si>
  <si>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</si>
  <si>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</si>
  <si>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</si>
  <si>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</si>
  <si>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</si>
  <si>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</si>
  <si>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</si>
  <si>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</si>
  <si>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</si>
  <si>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</si>
  <si>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</si>
  <si>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</si>
  <si>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</si>
  <si>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</si>
  <si>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</si>
  <si>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</si>
  <si>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</si>
  <si>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</si>
  <si>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</si>
  <si>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</si>
  <si>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</si>
  <si>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</si>
  <si>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</si>
  <si>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</si>
  <si>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</si>
  <si>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</si>
  <si>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</si>
  <si>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</si>
  <si>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</si>
  <si>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</si>
  <si>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</si>
  <si>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</si>
  <si>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</si>
  <si>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</si>
  <si>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</si>
  <si>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</si>
  <si>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</si>
  <si>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</si>
  <si>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</si>
  <si>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</si>
  <si>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</si>
  <si>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</si>
  <si>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</si>
  <si>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</si>
  <si>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</si>
  <si>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</si>
  <si>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</si>
  <si>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</si>
  <si>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</si>
  <si>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</si>
  <si>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</si>
  <si>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</si>
  <si>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</si>
  <si>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</si>
  <si>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</si>
  <si>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</si>
  <si>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</si>
  <si>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</si>
  <si>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</si>
  <si>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</si>
  <si>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</si>
  <si>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</si>
  <si>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</si>
  <si>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</si>
  <si>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</si>
  <si>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</si>
  <si>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</si>
  <si>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</si>
  <si>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</si>
  <si>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</si>
  <si>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</si>
  <si>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</si>
  <si>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</si>
  <si>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</si>
  <si>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</si>
  <si>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</si>
  <si>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</si>
  <si>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</si>
  <si>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</si>
  <si>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</si>
  <si>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</si>
  <si>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</si>
  <si>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</si>
  <si>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</si>
  <si>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</si>
  <si>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</si>
  <si>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</si>
  <si>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</si>
  <si>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</si>
  <si>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</si>
  <si>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</si>
  <si>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</si>
  <si>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</si>
  <si>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</si>
  <si>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</si>
  <si>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</si>
  <si>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</si>
  <si>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</si>
  <si>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</si>
  <si>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</si>
  <si>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</si>
  <si>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</si>
  <si>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</si>
  <si>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</si>
  <si>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</si>
  <si>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</si>
  <si>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</si>
  <si>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</si>
  <si>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</si>
  <si>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</si>
  <si>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</si>
  <si>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</si>
  <si>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</si>
  <si>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</si>
  <si>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</si>
  <si>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</si>
  <si>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</si>
  <si>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</si>
  <si>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</si>
  <si>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</si>
  <si>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</si>
  <si>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</si>
  <si>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</si>
  <si>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</si>
  <si>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</si>
  <si>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</si>
  <si>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</si>
  <si>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</si>
  <si>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</si>
  <si>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</si>
  <si>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</si>
  <si>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</si>
  <si>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</si>
  <si>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</si>
  <si>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</si>
  <si>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</si>
  <si>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</si>
  <si>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</si>
  <si>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</si>
  <si>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</si>
  <si>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</si>
  <si>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</si>
  <si>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</si>
  <si>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</si>
  <si>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</si>
  <si>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</si>
  <si>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</si>
  <si>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</si>
  <si>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</si>
  <si>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</si>
  <si>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</si>
  <si>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</si>
  <si>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</si>
  <si>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</si>
  <si>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</si>
  <si>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</si>
  <si>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</si>
  <si>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</si>
  <si>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</si>
  <si>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</si>
  <si>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</si>
  <si>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</si>
  <si>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</si>
  <si>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</si>
  <si>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</si>
  <si>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</si>
  <si>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</si>
  <si>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</si>
  <si>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</si>
  <si>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</si>
  <si>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</si>
  <si>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</si>
  <si>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</si>
  <si>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</si>
  <si>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</si>
  <si>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</si>
  <si>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</si>
  <si>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</si>
  <si>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</si>
  <si>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</si>
  <si>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</si>
  <si>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</si>
  <si>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</si>
  <si>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</si>
  <si>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</si>
  <si>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</si>
  <si>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</si>
  <si>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</si>
  <si>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</si>
  <si>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</si>
  <si>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</si>
  <si>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</si>
  <si>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</si>
  <si>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</si>
  <si>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</si>
  <si>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</si>
  <si>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</si>
  <si>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</si>
  <si>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</si>
  <si>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</si>
  <si>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</si>
  <si>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</si>
  <si>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</si>
  <si>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</si>
  <si>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</si>
  <si>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</si>
  <si>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</si>
  <si>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</si>
  <si>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</si>
  <si>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</si>
  <si>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</si>
  <si>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</si>
  <si>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</si>
  <si>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</si>
  <si>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</si>
  <si>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</si>
  <si>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</si>
  <si>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</si>
  <si>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</si>
  <si>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</si>
  <si>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</si>
  <si>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</si>
  <si>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</si>
  <si>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</si>
  <si>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</si>
  <si>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</si>
  <si>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</si>
  <si>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</si>
  <si>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</si>
  <si>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</si>
  <si>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</si>
  <si>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</si>
  <si>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</si>
  <si>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</si>
  <si>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</si>
  <si>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</si>
  <si>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</si>
  <si>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</si>
  <si>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</si>
  <si>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</si>
  <si>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</si>
  <si>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</si>
  <si>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</si>
  <si>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</si>
  <si>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</si>
  <si>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</si>
  <si>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</si>
  <si>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</si>
  <si>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</si>
  <si>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</si>
  <si>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</si>
  <si>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</si>
  <si>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</si>
  <si>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</si>
  <si>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</si>
  <si>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</si>
  <si>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</si>
  <si>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</si>
  <si>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</si>
  <si>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</si>
  <si>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</si>
  <si>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</si>
  <si>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</si>
  <si>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</si>
  <si>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</si>
  <si>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</si>
  <si>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</si>
  <si>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</si>
  <si>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</si>
  <si>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</si>
  <si>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</si>
  <si>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</si>
  <si>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</si>
  <si>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</si>
  <si>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</si>
  <si>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</si>
  <si>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</si>
  <si>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</si>
  <si>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</si>
  <si>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</si>
  <si>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</si>
  <si>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</si>
  <si>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</si>
  <si>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</si>
  <si>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</si>
  <si>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</si>
  <si>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</si>
  <si>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</si>
  <si>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</si>
  <si>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</si>
  <si>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</si>
  <si>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</si>
  <si>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</si>
  <si>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</si>
  <si>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</si>
  <si>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</si>
  <si>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</si>
  <si>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</si>
  <si>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</si>
  <si>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</si>
  <si>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</si>
  <si>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</si>
  <si>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</si>
  <si>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</si>
  <si>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</si>
  <si>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</si>
  <si>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</si>
  <si>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</si>
  <si>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</si>
  <si>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</si>
  <si>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</si>
  <si>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</si>
  <si>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</si>
  <si>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</si>
  <si>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</si>
  <si>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</si>
  <si>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</si>
  <si>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</si>
  <si>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</si>
  <si>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</si>
  <si>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</si>
  <si>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</si>
  <si>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</si>
  <si>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</si>
  <si>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</si>
  <si>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</si>
  <si>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</si>
  <si>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</si>
  <si>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</si>
  <si>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</si>
  <si>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</si>
  <si>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</si>
  <si>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</si>
  <si>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</si>
  <si>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</si>
  <si>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</si>
  <si>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</si>
  <si>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</si>
  <si>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</si>
  <si>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</si>
  <si>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</si>
  <si>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</si>
  <si>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</si>
  <si>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</si>
  <si>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</si>
  <si>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</si>
  <si>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</si>
  <si>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</si>
  <si>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</si>
  <si>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</si>
  <si>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</si>
  <si>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</si>
  <si>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</si>
  <si>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</si>
  <si>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</si>
  <si>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</si>
  <si>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</si>
  <si>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</si>
  <si>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</si>
  <si>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</si>
  <si>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</si>
  <si>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</si>
  <si>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</si>
  <si>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</si>
  <si>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</si>
  <si>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</si>
  <si>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</si>
  <si>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</si>
  <si>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</si>
  <si>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</si>
  <si>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</si>
  <si>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</si>
  <si>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</si>
  <si>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</si>
  <si>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</si>
  <si>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</si>
  <si>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</si>
  <si>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</si>
  <si>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</si>
  <si>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</si>
  <si>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</si>
  <si>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</si>
  <si>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</si>
  <si>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</si>
  <si>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</si>
  <si>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</si>
  <si>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</si>
  <si>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</si>
  <si>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</si>
  <si>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</si>
  <si>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</si>
  <si>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</si>
  <si>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</si>
  <si>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</si>
  <si>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</si>
  <si>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</si>
  <si>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</si>
  <si>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</si>
  <si>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</si>
  <si>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</si>
  <si>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</si>
  <si>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</si>
  <si>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</si>
  <si>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</si>
  <si>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</si>
  <si>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</si>
  <si>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</si>
  <si>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</si>
  <si>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</si>
  <si>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</si>
  <si>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</si>
  <si>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</si>
  <si>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</si>
  <si>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</si>
  <si>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</si>
  <si>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</si>
  <si>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</si>
  <si>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</si>
  <si>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</si>
  <si>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</si>
  <si>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</si>
  <si>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</si>
  <si>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</si>
  <si>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</si>
  <si>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</si>
  <si>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</si>
  <si>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</si>
  <si>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</si>
  <si>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</si>
  <si>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</si>
  <si>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</si>
  <si>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</si>
  <si>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</si>
  <si>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</si>
  <si>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</si>
  <si>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</si>
  <si>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</si>
  <si>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</si>
  <si>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</si>
  <si>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</si>
  <si>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</si>
  <si>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</si>
  <si>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</si>
  <si>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</si>
  <si>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</si>
  <si>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</si>
  <si>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</si>
  <si>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</si>
  <si>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</si>
  <si>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</si>
  <si>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</si>
  <si>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</si>
  <si>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</si>
  <si>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</si>
  <si>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</si>
  <si>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</si>
  <si>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</si>
  <si>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</si>
  <si>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</si>
  <si>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</si>
  <si>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</si>
  <si>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</si>
  <si>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</si>
  <si>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</si>
  <si>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</si>
  <si>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</si>
  <si>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</si>
  <si>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</si>
  <si>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</si>
  <si>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</si>
  <si>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</si>
  <si>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</si>
  <si>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</si>
  <si>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</si>
  <si>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</si>
  <si>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</si>
  <si>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</si>
  <si>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</si>
  <si>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</si>
  <si>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</si>
  <si>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</si>
  <si>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</si>
  <si>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</si>
  <si>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</si>
  <si>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</si>
  <si>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</si>
  <si>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</si>
  <si>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</si>
  <si>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</si>
  <si>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</si>
  <si>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</si>
  <si>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</si>
  <si>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</si>
  <si>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</si>
  <si>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</si>
  <si>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</si>
  <si>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</si>
  <si>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</si>
  <si>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</si>
  <si>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</si>
  <si>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</si>
  <si>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</si>
  <si>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</si>
  <si>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</si>
  <si>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</si>
  <si>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</si>
  <si>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</si>
  <si>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</si>
  <si>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</si>
  <si>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</si>
  <si>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</si>
  <si>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</si>
  <si>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</si>
  <si>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</si>
  <si>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</si>
  <si>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</si>
  <si>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</si>
  <si>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</si>
  <si>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</si>
  <si>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</si>
  <si>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</si>
  <si>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</si>
  <si>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</si>
  <si>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</si>
  <si>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</si>
  <si>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</si>
  <si>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</si>
  <si>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</si>
  <si>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</si>
  <si>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</si>
  <si>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</si>
  <si>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</si>
  <si>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</si>
  <si>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</si>
  <si>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</si>
  <si>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</si>
  <si>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</si>
  <si>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</si>
  <si>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</si>
  <si>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</si>
  <si>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</si>
  <si>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</si>
  <si>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</si>
  <si>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</si>
  <si>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</si>
  <si>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</si>
  <si>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</si>
  <si>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</si>
  <si>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</si>
  <si>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</si>
  <si>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</si>
  <si>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</si>
  <si>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</si>
  <si>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</si>
  <si>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</si>
  <si>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</si>
  <si>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</si>
  <si>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</si>
  <si>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</si>
  <si>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</si>
  <si>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</si>
  <si>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</si>
  <si>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</si>
  <si>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</si>
  <si>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</si>
  <si>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</si>
  <si>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</si>
  <si>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</si>
  <si>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</si>
  <si>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</si>
  <si>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</si>
  <si>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</si>
  <si>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</si>
  <si>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</si>
  <si>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</si>
  <si>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</si>
  <si>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</si>
  <si>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</si>
  <si>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</si>
  <si>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</si>
  <si>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</si>
  <si>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</si>
  <si>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</si>
  <si>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</si>
  <si>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</si>
  <si>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</si>
  <si>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</si>
  <si>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</si>
  <si>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</si>
  <si>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</si>
  <si>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</si>
  <si>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</si>
  <si>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</si>
  <si>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</si>
  <si>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</si>
  <si>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</si>
  <si>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</si>
  <si>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</si>
  <si>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</si>
  <si>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</si>
  <si>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</si>
  <si>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</si>
  <si>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</si>
  <si>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</si>
  <si>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</si>
  <si>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</si>
  <si>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</si>
  <si>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</si>
  <si>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</si>
  <si>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</si>
  <si>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</si>
  <si>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</si>
  <si>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</si>
  <si>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</si>
  <si>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</si>
  <si>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</si>
  <si>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</si>
  <si>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</si>
  <si>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</si>
  <si>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</si>
  <si>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</si>
  <si>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</si>
  <si>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</si>
  <si>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</si>
  <si>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</si>
  <si>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</si>
  <si>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</si>
  <si>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</si>
  <si>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</si>
  <si>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</si>
  <si>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</si>
  <si>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</si>
  <si>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</si>
  <si>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</si>
  <si>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</si>
  <si>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</si>
  <si>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</si>
  <si>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</si>
  <si>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</si>
  <si>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</si>
  <si>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</si>
  <si>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</si>
  <si>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</si>
  <si>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</si>
  <si>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</si>
  <si>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</si>
  <si>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</si>
  <si>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</si>
  <si>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</si>
  <si>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</si>
  <si>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</si>
  <si>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</si>
  <si>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</si>
  <si>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</si>
  <si>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</si>
  <si>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</si>
  <si>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</si>
  <si>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</si>
  <si>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</si>
  <si>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</si>
  <si>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</si>
  <si>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</si>
  <si>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</si>
  <si>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</si>
  <si>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</si>
  <si>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</si>
  <si>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</si>
  <si>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</si>
  <si>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</si>
  <si>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</si>
  <si>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</si>
  <si>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</si>
  <si>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</si>
  <si>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</si>
  <si>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</si>
  <si>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</si>
  <si>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</si>
  <si>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</si>
  <si>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</si>
  <si>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</si>
  <si>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</si>
  <si>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</si>
  <si>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</si>
  <si>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</si>
  <si>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</si>
  <si>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</si>
  <si>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</si>
  <si>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</si>
  <si>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</si>
  <si>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</si>
  <si>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</si>
  <si>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</si>
  <si>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</si>
  <si>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</si>
  <si>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</si>
  <si>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</si>
  <si>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</si>
  <si>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</si>
  <si>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</si>
  <si>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</si>
  <si>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</si>
  <si>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</si>
  <si>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</si>
  <si>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</si>
  <si>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</si>
  <si>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</si>
  <si>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</si>
  <si>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</si>
  <si>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</si>
  <si>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</si>
  <si>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</si>
  <si>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</si>
  <si>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</si>
  <si>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</si>
  <si>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</si>
  <si>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</si>
  <si>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</si>
  <si>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</si>
  <si>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</si>
  <si>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</si>
  <si>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</si>
  <si>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</si>
  <si>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</si>
  <si>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</si>
  <si>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</si>
  <si>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</si>
  <si>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</si>
  <si>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</si>
  <si>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</si>
  <si>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</si>
  <si>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</si>
  <si>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</si>
  <si>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</si>
  <si>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</si>
  <si>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</si>
  <si>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</si>
  <si>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</si>
  <si>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</si>
  <si>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</si>
  <si>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</si>
  <si>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</si>
  <si>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</si>
  <si>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</si>
  <si>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</si>
  <si>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</si>
  <si>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</si>
  <si>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</si>
  <si>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</si>
  <si>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</si>
  <si>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</si>
  <si>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</si>
  <si>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</si>
  <si>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</si>
  <si>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</si>
  <si>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</si>
  <si>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</si>
  <si>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</si>
  <si>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</si>
  <si>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</si>
  <si>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</si>
  <si>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</si>
  <si>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</si>
  <si>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</si>
  <si>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</si>
  <si>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</si>
  <si>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</si>
  <si>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</si>
  <si>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</si>
  <si>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</si>
  <si>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</si>
  <si>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</si>
  <si>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</si>
  <si>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</si>
  <si>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</si>
  <si>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</si>
  <si>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</si>
  <si>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</si>
  <si>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</si>
  <si>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</si>
  <si>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</si>
  <si>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</si>
  <si>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</si>
  <si>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</si>
  <si>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</si>
  <si>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</si>
  <si>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</si>
  <si>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</si>
  <si>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</si>
  <si>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</si>
  <si>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</si>
  <si>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</si>
  <si>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</si>
  <si>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</si>
  <si>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</si>
  <si>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</si>
  <si>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</si>
  <si>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</si>
  <si>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</si>
  <si>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</si>
  <si>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</si>
  <si>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</si>
  <si>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</si>
  <si>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</si>
  <si>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</si>
  <si>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</si>
  <si>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</si>
  <si>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</si>
  <si>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</si>
  <si>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</si>
  <si>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</si>
  <si>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</si>
  <si>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</si>
  <si>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</si>
  <si>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</si>
  <si>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</si>
  <si>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</si>
  <si>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</si>
  <si>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</si>
  <si>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</si>
  <si>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</si>
  <si>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</si>
  <si>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</si>
  <si>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</si>
  <si>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</si>
  <si>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</si>
  <si>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</si>
  <si>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</si>
  <si>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</si>
  <si>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</si>
  <si>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</si>
  <si>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</si>
  <si>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</si>
  <si>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</si>
  <si>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</si>
  <si>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</si>
  <si>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</si>
  <si>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</si>
  <si>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</si>
  <si>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</si>
  <si>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</si>
  <si>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</si>
  <si>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</si>
  <si>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</si>
  <si>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</si>
  <si>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</si>
  <si>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</si>
  <si>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</si>
  <si>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</si>
  <si>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</si>
  <si>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</si>
  <si>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</si>
  <si>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</si>
  <si>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</si>
  <si>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</si>
  <si>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</si>
  <si>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</si>
  <si>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</si>
  <si>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</si>
  <si>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</si>
  <si>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</si>
  <si>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</si>
  <si>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</si>
  <si>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</si>
  <si>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</si>
  <si>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</si>
  <si>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</si>
  <si>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</si>
  <si>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</si>
  <si>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</si>
  <si>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</si>
  <si>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</si>
  <si>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</si>
  <si>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</si>
  <si>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</si>
  <si>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</si>
  <si>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</si>
  <si>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</si>
  <si>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</si>
  <si>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</si>
  <si>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</si>
  <si>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</si>
  <si>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</si>
  <si>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</si>
  <si>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</si>
  <si>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</si>
  <si>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</si>
  <si>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</si>
  <si>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</si>
  <si>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</si>
  <si>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</si>
  <si>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</si>
  <si>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</si>
  <si>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</si>
  <si>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</si>
  <si>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</si>
  <si>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</si>
  <si>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</si>
  <si>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</si>
  <si>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</si>
  <si>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</si>
  <si>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</si>
  <si>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</si>
  <si>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</si>
  <si>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</si>
  <si>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</si>
  <si>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</si>
  <si>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</si>
  <si>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</si>
  <si>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</si>
  <si>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</si>
  <si>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</si>
  <si>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</si>
  <si>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</si>
  <si>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</si>
  <si>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</si>
  <si>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</si>
  <si>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</si>
  <si>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</si>
  <si>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</si>
  <si>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</si>
  <si>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</si>
  <si>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</si>
  <si>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</si>
  <si>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</si>
  <si>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</si>
  <si>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</si>
  <si>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</si>
  <si>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</si>
  <si>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</si>
  <si>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</si>
  <si>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</si>
  <si>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</si>
  <si>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</si>
  <si>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</si>
  <si>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</si>
  <si>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</si>
  <si>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</si>
  <si>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</si>
  <si>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</si>
  <si>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</si>
  <si>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</si>
  <si>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</si>
  <si>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</si>
  <si>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</si>
  <si>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</si>
  <si>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</si>
  <si>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</si>
  <si>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</si>
  <si>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</si>
  <si>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</si>
  <si>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</si>
  <si>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</si>
  <si>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</si>
  <si>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</si>
  <si>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</si>
  <si>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</si>
  <si>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</si>
  <si>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</si>
  <si>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</si>
  <si>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</si>
  <si>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</si>
  <si>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</si>
  <si>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</si>
  <si>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</si>
  <si>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</si>
  <si>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</si>
  <si>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</si>
  <si>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</si>
  <si>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</si>
  <si>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</si>
  <si>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</si>
  <si>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</si>
  <si>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</si>
  <si>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</si>
  <si>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</si>
  <si>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</si>
  <si>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</si>
  <si>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</si>
  <si>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</si>
  <si>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</si>
  <si>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</si>
  <si>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</si>
  <si>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</si>
  <si>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</si>
  <si>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</si>
  <si>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</si>
  <si>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</si>
  <si>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</si>
  <si>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</si>
  <si>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</si>
  <si>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</si>
  <si>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</si>
  <si>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</si>
  <si>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</si>
  <si>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</si>
  <si>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</si>
  <si>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</si>
  <si>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</si>
  <si>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</si>
  <si>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</si>
  <si>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</si>
  <si>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</si>
  <si>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</si>
  <si>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</si>
  <si>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</si>
  <si>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</si>
  <si>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</si>
  <si>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</si>
  <si>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</si>
  <si>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</si>
  <si>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</si>
  <si>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</si>
  <si>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</si>
  <si>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</si>
  <si>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</si>
  <si>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</si>
  <si>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</si>
  <si>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</si>
  <si>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</si>
  <si>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</si>
  <si>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</si>
  <si>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</si>
  <si>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</si>
  <si>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</si>
  <si>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</si>
  <si>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</si>
  <si>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</si>
  <si>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</si>
  <si>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</si>
  <si>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</si>
  <si>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</si>
  <si>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</si>
  <si>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</si>
  <si>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</si>
  <si>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</si>
  <si>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</si>
  <si>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</si>
  <si>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</si>
  <si>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</si>
  <si>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</si>
  <si>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</si>
  <si>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</si>
  <si>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</si>
  <si>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</si>
  <si>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</si>
  <si>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</si>
  <si>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</si>
  <si>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</si>
  <si>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</si>
  <si>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</si>
  <si>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</si>
  <si>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</si>
  <si>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</si>
  <si>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</si>
  <si>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</si>
  <si>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</si>
  <si>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</si>
  <si>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</si>
  <si>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</si>
  <si>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</si>
  <si>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</si>
  <si>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</si>
  <si>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</si>
  <si>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</si>
  <si>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</si>
  <si>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</si>
  <si>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</si>
  <si>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</si>
  <si>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</si>
  <si>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</si>
  <si>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</si>
  <si>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</si>
  <si>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</si>
  <si>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</si>
  <si>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</si>
  <si>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</si>
  <si>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</si>
  <si>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</si>
  <si>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</si>
  <si>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</si>
  <si>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</si>
  <si>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</si>
  <si>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</si>
  <si>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</si>
  <si>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</si>
  <si>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</si>
  <si>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</si>
  <si>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</si>
  <si>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</si>
  <si>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</si>
  <si>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</si>
  <si>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</si>
  <si>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</si>
  <si>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</si>
  <si>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</si>
  <si>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</si>
  <si>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</si>
  <si>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</si>
  <si>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</si>
  <si>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</si>
  <si>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</si>
  <si>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</si>
  <si>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</si>
  <si>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</si>
  <si>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</si>
  <si>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</si>
  <si>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</si>
  <si>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</si>
  <si>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</si>
  <si>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</si>
  <si>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</si>
  <si>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</si>
  <si>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</si>
  <si>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</si>
  <si>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</si>
  <si>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</si>
  <si>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</si>
  <si>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</si>
  <si>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</si>
  <si>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</si>
  <si>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</si>
  <si>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</si>
  <si>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</si>
  <si>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</si>
  <si>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</si>
  <si>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</si>
  <si>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</si>
  <si>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</si>
  <si>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</si>
  <si>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</si>
  <si>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</si>
  <si>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</si>
  <si>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</si>
  <si>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</si>
  <si>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</si>
  <si>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</si>
  <si>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</si>
  <si>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</si>
  <si>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</si>
  <si>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</si>
  <si>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</si>
  <si>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</si>
  <si>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</si>
  <si>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</si>
  <si>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</si>
  <si>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</si>
  <si>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</si>
  <si>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</si>
  <si>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</si>
  <si>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</si>
  <si>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</si>
  <si>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</si>
  <si>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</si>
  <si>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</si>
  <si>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</si>
  <si>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</si>
  <si>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</si>
  <si>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</si>
  <si>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</si>
  <si>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</si>
  <si>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</si>
  <si>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</si>
  <si>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</si>
  <si>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</si>
  <si>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</si>
  <si>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</si>
  <si>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</si>
  <si>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</si>
  <si>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</si>
  <si>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</si>
  <si>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</si>
  <si>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</si>
  <si>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</si>
  <si>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</si>
  <si>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</si>
  <si>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</si>
  <si>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</si>
  <si>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</si>
  <si>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</si>
  <si>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</si>
  <si>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</si>
  <si>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</si>
  <si>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</si>
  <si>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</si>
  <si>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</si>
  <si>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</si>
  <si>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</si>
  <si>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</si>
  <si>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</si>
  <si>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</si>
  <si>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</si>
  <si>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</si>
  <si>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</si>
  <si>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</si>
  <si>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</si>
  <si>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</si>
  <si>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</si>
  <si>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</si>
  <si>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</si>
  <si>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</si>
  <si>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</si>
  <si>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</si>
  <si>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</si>
  <si>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</si>
  <si>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</si>
  <si>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</si>
  <si>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</si>
  <si>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</si>
  <si>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</si>
  <si>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</si>
  <si>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</si>
  <si>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</si>
  <si>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</si>
  <si>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</si>
  <si>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</si>
  <si>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</si>
  <si>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</si>
  <si>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</si>
  <si>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</si>
  <si>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</si>
  <si>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</si>
  <si>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</si>
  <si>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</si>
  <si>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</si>
  <si>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</si>
  <si>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</si>
  <si>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</si>
  <si>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</si>
  <si>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</si>
  <si>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</si>
  <si>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</si>
  <si>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</si>
  <si>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</si>
  <si>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</si>
  <si>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</si>
  <si>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</si>
  <si>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</si>
  <si>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</si>
  <si>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</si>
  <si>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</si>
  <si>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</si>
  <si>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</si>
  <si>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</si>
  <si>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</si>
  <si>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</si>
  <si>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</si>
  <si>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</si>
  <si>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</si>
  <si>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</si>
  <si>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</si>
  <si>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</si>
  <si>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</si>
  <si>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</si>
  <si>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</si>
  <si>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</si>
  <si>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</si>
  <si>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</si>
  <si>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</si>
  <si>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</si>
  <si>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</si>
  <si>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</si>
  <si>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</si>
  <si>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</si>
  <si>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</si>
  <si>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</si>
  <si>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</si>
  <si>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</si>
  <si>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</si>
  <si>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</si>
  <si>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</si>
  <si>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</si>
  <si>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</si>
  <si>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</si>
  <si>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</si>
  <si>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</si>
  <si>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</si>
  <si>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</si>
  <si>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</si>
  <si>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</si>
  <si>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</si>
  <si>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</si>
  <si>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</si>
  <si>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</si>
  <si>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</si>
  <si>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</si>
  <si>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</si>
  <si>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</si>
  <si>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</si>
  <si>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</si>
  <si>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</si>
  <si>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</si>
  <si>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</si>
  <si>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</si>
  <si>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</si>
  <si>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</si>
  <si>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</si>
  <si>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</si>
  <si>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</si>
  <si>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</si>
  <si>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</si>
  <si>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</si>
  <si>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</si>
  <si>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</si>
  <si>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</si>
  <si>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</si>
  <si>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</si>
  <si>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</si>
  <si>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</si>
  <si>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</si>
  <si>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</si>
  <si>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</si>
  <si>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</si>
  <si>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</si>
  <si>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</si>
  <si>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</si>
  <si>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</si>
  <si>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</si>
  <si>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</si>
  <si>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</si>
  <si>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</si>
  <si>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</si>
  <si>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</si>
  <si>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</si>
  <si>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</si>
  <si>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</si>
  <si>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</si>
  <si>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</si>
  <si>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</si>
  <si>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</si>
  <si>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</si>
  <si>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</si>
  <si>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</si>
  <si>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</si>
  <si>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</si>
  <si>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</si>
  <si>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</si>
  <si>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</si>
  <si>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</si>
  <si>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</si>
  <si>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</si>
  <si>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</si>
  <si>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</si>
  <si>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</si>
  <si>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</si>
  <si>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</si>
  <si>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</si>
  <si>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</si>
  <si>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</si>
  <si>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</si>
  <si>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</si>
  <si>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</si>
  <si>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</si>
  <si>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</si>
  <si>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</si>
  <si>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</si>
  <si>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</si>
  <si>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</si>
  <si>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</si>
  <si>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</si>
  <si>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</si>
  <si>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</si>
  <si>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</si>
  <si>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</si>
  <si>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</si>
  <si>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</si>
  <si>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</si>
  <si>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</si>
  <si>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</si>
  <si>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</si>
  <si>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</si>
  <si>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</si>
  <si>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</si>
  <si>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</si>
  <si>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</si>
  <si>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</si>
  <si>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</si>
  <si>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</si>
  <si>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</si>
  <si>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</si>
  <si>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</si>
  <si>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</si>
  <si>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</si>
  <si>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</si>
  <si>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</si>
  <si>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</si>
  <si>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</si>
  <si>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</si>
  <si>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</si>
  <si>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</si>
  <si>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</si>
  <si>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</si>
  <si>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</si>
  <si>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</si>
  <si>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</si>
  <si>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</si>
  <si>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</si>
  <si>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</si>
  <si>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</si>
  <si>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</si>
  <si>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</si>
  <si>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</si>
  <si>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</si>
  <si>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</si>
  <si>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</si>
  <si>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</si>
  <si>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</si>
  <si>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</si>
  <si>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</si>
  <si>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</si>
  <si>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</si>
  <si>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</si>
  <si>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</si>
  <si>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</si>
  <si>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</si>
  <si>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</si>
  <si>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</si>
  <si>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</si>
  <si>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</si>
  <si>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</si>
  <si>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</si>
  <si>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</si>
  <si>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</si>
  <si>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</si>
  <si>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</si>
  <si>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</si>
  <si>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</si>
  <si>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</si>
  <si>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</si>
  <si>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</si>
  <si>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</si>
  <si>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</si>
  <si>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</si>
  <si>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</si>
  <si>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</si>
  <si>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</si>
  <si>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</si>
  <si>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</si>
  <si>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</si>
  <si>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</si>
  <si>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</si>
  <si>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</si>
  <si>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</si>
  <si>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</si>
  <si>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</si>
  <si>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</si>
  <si>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</si>
  <si>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</si>
  <si>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</si>
  <si>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</si>
  <si>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</si>
  <si>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</si>
  <si>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</si>
  <si>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</si>
  <si>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</si>
  <si>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</si>
  <si>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</si>
  <si>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</si>
  <si>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</si>
  <si>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</si>
  <si>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</si>
  <si>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</si>
  <si>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</si>
  <si>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</si>
  <si>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</si>
  <si>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</si>
  <si>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</si>
  <si>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</si>
  <si>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</si>
  <si>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</si>
  <si>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</si>
  <si>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</si>
  <si>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</si>
  <si>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</si>
  <si>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</si>
  <si>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</si>
  <si>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</si>
  <si>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</si>
  <si>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</si>
  <si>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</si>
  <si>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</si>
  <si>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</si>
  <si>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</si>
  <si>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</si>
  <si>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</si>
  <si>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</si>
  <si>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</si>
  <si>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</si>
  <si>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</si>
  <si>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</si>
  <si>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</si>
  <si>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</si>
  <si>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</si>
  <si>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</si>
  <si>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</si>
  <si>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</si>
  <si>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</si>
  <si>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</si>
  <si>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</si>
  <si>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</si>
  <si>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</si>
  <si>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</si>
  <si>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</si>
  <si>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</si>
  <si>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</si>
  <si>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</si>
  <si>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</si>
  <si>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</si>
  <si>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</si>
  <si>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</si>
  <si>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</si>
  <si>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</si>
  <si>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</si>
  <si>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</si>
  <si>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</si>
  <si>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</si>
  <si>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</si>
  <si>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</si>
  <si>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</si>
  <si>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</si>
  <si>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</si>
  <si>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</si>
  <si>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</si>
  <si>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</si>
  <si>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</si>
  <si>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</si>
  <si>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</si>
  <si>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</si>
  <si>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</si>
  <si>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</si>
  <si>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</si>
  <si>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</si>
  <si>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</si>
  <si>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</si>
  <si>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</si>
  <si>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</si>
  <si>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</si>
  <si>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</si>
  <si>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</si>
  <si>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</si>
  <si>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</si>
  <si>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</si>
  <si>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</si>
  <si>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</si>
  <si>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</si>
  <si>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</si>
  <si>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</si>
  <si>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</si>
  <si>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</si>
  <si>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</si>
  <si>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</si>
  <si>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</si>
  <si>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</si>
  <si>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</si>
  <si>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</si>
  <si>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</si>
  <si>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</si>
  <si>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</si>
  <si>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</si>
  <si>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</si>
  <si>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</si>
  <si>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</si>
  <si>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</si>
  <si>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</si>
  <si>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</si>
  <si>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</si>
  <si>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</si>
  <si>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</si>
  <si>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</si>
  <si>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</si>
  <si>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</si>
  <si>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</si>
  <si>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</si>
  <si>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</si>
  <si>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</si>
  <si>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</si>
  <si>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</si>
  <si>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</si>
  <si>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</si>
  <si>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</si>
  <si>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</si>
  <si>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</si>
  <si>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</si>
  <si>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</si>
  <si>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</si>
  <si>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</si>
  <si>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</si>
  <si>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</si>
  <si>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</si>
  <si>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</si>
  <si>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</si>
  <si>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</si>
  <si>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</si>
  <si>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</si>
  <si>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</si>
  <si>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</si>
  <si>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</si>
  <si>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</si>
  <si>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</si>
  <si>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</si>
  <si>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</si>
  <si>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</si>
  <si>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</si>
  <si>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</si>
  <si>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</si>
  <si>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</si>
  <si>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</si>
  <si>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</si>
  <si>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</si>
  <si>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</si>
  <si>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</si>
  <si>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</si>
  <si>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</si>
  <si>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</si>
  <si>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</si>
  <si>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</si>
  <si>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</si>
  <si>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</si>
  <si>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</si>
  <si>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</si>
  <si>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</si>
  <si>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</si>
  <si>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</si>
  <si>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</si>
  <si>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</si>
  <si>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</si>
  <si>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</si>
  <si>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</si>
  <si>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</si>
  <si>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</si>
  <si>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</si>
  <si>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</si>
  <si>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</si>
  <si>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</si>
  <si>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</si>
  <si>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</si>
  <si>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</si>
  <si>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</si>
  <si>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</si>
  <si>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</si>
  <si>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</si>
  <si>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</si>
  <si>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</si>
  <si>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</si>
  <si>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</si>
  <si>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</si>
  <si>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</si>
  <si>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</si>
  <si>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</si>
  <si>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</si>
  <si>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</si>
  <si>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</si>
  <si>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</si>
  <si>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</si>
  <si>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</si>
  <si>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</si>
  <si>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</si>
  <si>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</si>
  <si>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</si>
  <si>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</si>
  <si>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</si>
  <si>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</si>
  <si>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</si>
  <si>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</si>
  <si>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</si>
  <si>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</si>
  <si>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</si>
  <si>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</si>
  <si>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</si>
  <si>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</si>
  <si>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</si>
  <si>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</si>
  <si>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</si>
  <si>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</si>
  <si>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</si>
  <si>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</si>
  <si>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</si>
  <si>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</si>
  <si>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</si>
  <si>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</si>
  <si>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</si>
  <si>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</si>
  <si>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</si>
  <si>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</si>
  <si>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</si>
  <si>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</si>
  <si>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</si>
  <si>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</si>
  <si>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</si>
  <si>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</si>
  <si>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</si>
  <si>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</si>
  <si>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</si>
  <si>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</si>
  <si>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</si>
  <si>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</si>
  <si>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</si>
  <si>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</si>
  <si>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</si>
  <si>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</si>
  <si>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</si>
  <si>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</si>
  <si>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</si>
  <si>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</si>
  <si>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</si>
  <si>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</si>
  <si>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</si>
  <si>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</si>
  <si>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</si>
  <si>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</si>
  <si>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</si>
  <si>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</si>
  <si>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</si>
  <si>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</si>
  <si>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</si>
  <si>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</si>
  <si>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</si>
  <si>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</si>
  <si>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</si>
  <si>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</si>
  <si>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</si>
  <si>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</si>
  <si>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</si>
  <si>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</si>
  <si>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</si>
  <si>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</si>
  <si>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</si>
  <si>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</si>
  <si>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</si>
  <si>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</si>
  <si>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</si>
  <si>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</si>
  <si>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</si>
  <si>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</si>
  <si>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</si>
  <si>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</si>
  <si>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</si>
  <si>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</si>
  <si>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</si>
  <si>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</si>
  <si>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</si>
  <si>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</si>
  <si>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</si>
  <si>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</si>
  <si>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</si>
  <si>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</si>
  <si>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</si>
  <si>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</si>
  <si>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</si>
  <si>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</si>
  <si>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</si>
  <si>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</si>
  <si>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</si>
  <si>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</si>
  <si>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</si>
  <si>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</si>
  <si>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</si>
  <si>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</si>
  <si>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</si>
  <si>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</si>
  <si>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</si>
  <si>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</si>
  <si>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</si>
  <si>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</si>
  <si>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</si>
  <si>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</si>
  <si>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</si>
  <si>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</si>
  <si>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</si>
  <si>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</si>
  <si>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</si>
  <si>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</si>
  <si>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</si>
  <si>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</si>
  <si>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</si>
  <si>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</si>
  <si>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</si>
  <si>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</si>
  <si>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</si>
  <si>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</si>
  <si>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</si>
  <si>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</si>
  <si>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</si>
  <si>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</si>
  <si>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</si>
  <si>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</si>
  <si>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</si>
  <si>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</si>
  <si>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</si>
  <si>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</si>
  <si>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</si>
  <si>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</si>
  <si>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</si>
  <si>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</si>
  <si>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</si>
  <si>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</si>
  <si>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</si>
  <si>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</si>
  <si>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</si>
  <si>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</si>
  <si>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</si>
  <si>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</si>
  <si>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</si>
  <si>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</si>
  <si>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</si>
  <si>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</si>
  <si>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</si>
  <si>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</si>
  <si>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</si>
  <si>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</si>
  <si>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</si>
  <si>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</si>
  <si>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</si>
  <si>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</si>
  <si>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</si>
  <si>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</si>
  <si>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</si>
  <si>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</si>
  <si>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</si>
  <si>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</si>
  <si>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</si>
  <si>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</si>
  <si>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</si>
  <si>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</si>
  <si>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</si>
  <si>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</si>
  <si>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</si>
  <si>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</si>
  <si>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</si>
  <si>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</si>
  <si>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</si>
  <si>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</si>
  <si>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</si>
  <si>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</si>
  <si>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</si>
  <si>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</si>
  <si>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</si>
  <si>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</si>
  <si>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</si>
  <si>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</si>
  <si>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</si>
  <si>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</si>
  <si>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</si>
  <si>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</si>
  <si>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</si>
  <si>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</si>
  <si>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</si>
  <si>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</si>
  <si>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</si>
  <si>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</si>
  <si>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</si>
  <si>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</si>
  <si>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</si>
  <si>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</si>
  <si>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</si>
  <si>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</si>
  <si>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</si>
  <si>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</si>
  <si>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</si>
  <si>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</si>
  <si>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</si>
  <si>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</si>
  <si>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</si>
  <si>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</si>
  <si>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</si>
  <si>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</si>
  <si>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</si>
  <si>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</si>
  <si>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</si>
  <si>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</si>
  <si>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</si>
  <si>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</si>
  <si>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</si>
  <si>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</si>
  <si>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</si>
  <si>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</si>
  <si>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</si>
  <si>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</si>
  <si>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</si>
  <si>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</si>
  <si>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</si>
  <si>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</si>
  <si>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</si>
  <si>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</si>
  <si>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</si>
  <si>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</si>
  <si>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</si>
  <si>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</si>
  <si>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</si>
  <si>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</si>
  <si>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</si>
  <si>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</si>
  <si>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</si>
  <si>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</si>
  <si>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</si>
  <si>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</si>
  <si>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</si>
  <si>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</si>
  <si>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</si>
  <si>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</si>
  <si>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</si>
  <si>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</si>
  <si>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</si>
  <si>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</si>
  <si>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</si>
  <si>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</si>
  <si>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</si>
  <si>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</si>
  <si>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</si>
  <si>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</si>
  <si>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</si>
  <si>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</si>
  <si>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</si>
  <si>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</si>
  <si>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</si>
  <si>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</si>
  <si>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</si>
  <si>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</si>
  <si>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</si>
  <si>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</si>
  <si>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</si>
  <si>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</si>
  <si>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</si>
  <si>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</si>
  <si>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</si>
  <si>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</si>
  <si>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</si>
  <si>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</si>
  <si>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</si>
  <si>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</si>
  <si>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</si>
  <si>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</si>
  <si>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</si>
  <si>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</si>
  <si>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</si>
  <si>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</si>
  <si>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</si>
  <si>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</si>
  <si>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</si>
  <si>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</si>
  <si>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</si>
  <si>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</si>
  <si>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</si>
  <si>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</si>
  <si>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</si>
  <si>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</si>
  <si>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</si>
  <si>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</si>
  <si>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</si>
  <si>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</si>
  <si>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</si>
  <si>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</si>
  <si>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</si>
  <si>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</si>
  <si>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</si>
  <si>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</si>
  <si>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</si>
  <si>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</si>
  <si>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</si>
  <si>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</si>
  <si>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</si>
  <si>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</si>
  <si>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</si>
  <si>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</si>
  <si>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</si>
  <si>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</si>
  <si>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</si>
  <si>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</si>
  <si>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</si>
  <si>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</si>
  <si>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</si>
  <si>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</si>
  <si>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</si>
  <si>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</si>
  <si>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</si>
  <si>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</si>
  <si>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</si>
  <si>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</si>
  <si>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</si>
  <si>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</si>
  <si>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</si>
  <si>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</si>
  <si>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</si>
  <si>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</si>
  <si>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</si>
  <si>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</si>
  <si>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</si>
  <si>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</si>
  <si>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</si>
  <si>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</si>
  <si>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</si>
  <si>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</si>
  <si>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</si>
  <si>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</si>
  <si>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</si>
  <si>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</si>
  <si>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</si>
  <si>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</si>
  <si>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</si>
  <si>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</si>
  <si>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</si>
  <si>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</si>
  <si>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</si>
  <si>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</si>
  <si>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</si>
  <si>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</si>
  <si>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</si>
  <si>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</si>
  <si>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</si>
  <si>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</si>
  <si>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</si>
  <si>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</si>
  <si>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</si>
  <si>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</si>
  <si>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</si>
  <si>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</si>
  <si>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</si>
  <si>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</si>
  <si>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</si>
  <si>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</si>
  <si>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</si>
  <si>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</si>
  <si>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</si>
  <si>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</si>
  <si>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</si>
  <si>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</si>
  <si>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</si>
  <si>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</si>
  <si>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</si>
  <si>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</si>
  <si>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</si>
  <si>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</si>
  <si>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</si>
  <si>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</si>
  <si>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</si>
  <si>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</si>
  <si>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</si>
  <si>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</si>
  <si>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</si>
  <si>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</si>
  <si>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</si>
  <si>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</si>
  <si>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</si>
  <si>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</si>
  <si>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</si>
  <si>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</si>
  <si>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</si>
  <si>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</si>
  <si>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</si>
  <si>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</si>
  <si>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</si>
  <si>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</si>
  <si>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</si>
  <si>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</si>
  <si>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</si>
  <si>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</si>
  <si>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</si>
  <si>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</si>
  <si>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</si>
  <si>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</si>
  <si>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</si>
  <si>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</si>
  <si>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</si>
  <si>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</si>
  <si>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</si>
  <si>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</si>
  <si>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</si>
  <si>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</si>
  <si>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</si>
  <si>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</si>
  <si>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</si>
  <si>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</si>
  <si>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</si>
  <si>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</si>
  <si>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</si>
  <si>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</si>
  <si>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</si>
  <si>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</si>
  <si>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</si>
  <si>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</si>
  <si>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</si>
  <si>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</si>
  <si>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</si>
  <si>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</si>
  <si>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</si>
  <si>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</si>
  <si>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</si>
  <si>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</si>
  <si>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</si>
  <si>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</si>
  <si>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</si>
  <si>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</si>
  <si>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</si>
  <si>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</si>
  <si>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</si>
  <si>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</si>
  <si>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</si>
  <si>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</si>
  <si>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</si>
  <si>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</si>
  <si>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</si>
  <si>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</si>
  <si>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</si>
  <si>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</si>
  <si>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</si>
  <si>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</si>
  <si>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</si>
  <si>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</si>
  <si>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</si>
  <si>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</si>
  <si>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</si>
  <si>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</si>
  <si>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</si>
  <si>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</si>
  <si>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</si>
  <si>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</si>
  <si>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</si>
  <si>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</si>
  <si>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</si>
  <si>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</si>
  <si>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</si>
  <si>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</si>
  <si>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</si>
  <si>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</si>
  <si>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</si>
  <si>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</si>
  <si>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</si>
  <si>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</si>
  <si>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</si>
  <si>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</si>
  <si>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</si>
  <si>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</si>
  <si>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</si>
  <si>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</si>
  <si>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</si>
  <si>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</si>
  <si>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</si>
  <si>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</si>
  <si>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</si>
  <si>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</si>
  <si>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</si>
  <si>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</si>
  <si>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</si>
  <si>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</si>
  <si>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</si>
  <si>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</si>
  <si>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</si>
  <si>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</si>
  <si>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</si>
  <si>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</si>
  <si>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</si>
  <si>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</si>
  <si>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</si>
  <si>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</si>
  <si>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</si>
  <si>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</si>
  <si>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</si>
  <si>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</si>
  <si>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</si>
  <si>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</si>
  <si>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</si>
  <si>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</si>
  <si>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</si>
  <si>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</si>
  <si>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</si>
  <si>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</si>
  <si>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</si>
  <si>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</si>
  <si>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</si>
  <si>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</si>
  <si>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</si>
  <si>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</si>
  <si>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</si>
  <si>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</si>
  <si>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</si>
  <si>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</si>
  <si>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</si>
  <si>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</si>
  <si>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</si>
  <si>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</si>
  <si>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</si>
  <si>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</si>
  <si>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</si>
  <si>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</si>
  <si>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</si>
  <si>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</si>
  <si>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</si>
  <si>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</si>
  <si>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</si>
  <si>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</si>
  <si>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</si>
  <si>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</si>
  <si>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</si>
  <si>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</si>
  <si>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</si>
  <si>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</si>
  <si>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</si>
  <si>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</si>
  <si>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</si>
  <si>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</si>
  <si>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</si>
  <si>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</si>
  <si>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</si>
  <si>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</si>
  <si>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</si>
  <si>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</si>
  <si>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</si>
  <si>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</si>
  <si>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</si>
  <si>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</si>
  <si>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</si>
  <si>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</si>
  <si>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</si>
  <si>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</si>
  <si>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</si>
  <si>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</si>
  <si>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</si>
  <si>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</si>
  <si>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</si>
  <si>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</si>
  <si>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</si>
  <si>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</si>
  <si>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</si>
  <si>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</si>
  <si>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</si>
  <si>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</si>
  <si>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</si>
  <si>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</si>
  <si>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</si>
  <si>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</si>
  <si>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</si>
  <si>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</si>
  <si>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</si>
  <si>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</si>
  <si>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</si>
  <si>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</si>
  <si>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</si>
  <si>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</si>
  <si>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</si>
  <si>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</si>
  <si>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</si>
  <si>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</si>
  <si>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</si>
  <si>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</si>
  <si>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</si>
  <si>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</si>
  <si>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</si>
  <si>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</si>
  <si>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</si>
  <si>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</si>
  <si>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</si>
  <si>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</si>
  <si>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</si>
  <si>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</si>
  <si>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</si>
  <si>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</si>
  <si>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</si>
  <si>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</si>
  <si>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</si>
  <si>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</si>
  <si>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</si>
  <si>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</si>
  <si>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</si>
  <si>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</si>
  <si>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</si>
  <si>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</si>
  <si>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</si>
  <si>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</si>
  <si>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</si>
  <si>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</si>
  <si>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</si>
  <si>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</si>
  <si>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</si>
  <si>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</si>
  <si>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</si>
  <si>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</si>
  <si>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</si>
  <si>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</si>
  <si>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</si>
  <si>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</si>
  <si>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</si>
  <si>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</si>
  <si>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</si>
  <si>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</si>
  <si>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</si>
  <si>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</si>
  <si>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</si>
  <si>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</si>
  <si>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</si>
  <si>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</si>
  <si>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</si>
  <si>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</si>
  <si>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</si>
  <si>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</si>
  <si>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</si>
  <si>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</si>
  <si>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</si>
  <si>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</si>
  <si>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</si>
  <si>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</si>
  <si>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</si>
  <si>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</si>
  <si>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</si>
  <si>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</si>
  <si>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</si>
  <si>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</si>
  <si>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</si>
  <si>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</si>
  <si>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</si>
  <si>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</si>
  <si>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</si>
  <si>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</si>
  <si>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</si>
  <si>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</si>
  <si>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</si>
  <si>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</si>
  <si>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</si>
  <si>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</si>
  <si>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</si>
  <si>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</si>
  <si>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</si>
  <si>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</si>
  <si>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</si>
  <si>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</si>
  <si>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</si>
  <si>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</si>
  <si>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</si>
  <si>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</si>
  <si>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</si>
  <si>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</si>
  <si>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</si>
  <si>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</si>
  <si>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</si>
  <si>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</si>
  <si>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</si>
  <si>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</si>
  <si>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</si>
  <si>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</si>
  <si>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</si>
  <si>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</si>
  <si>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</si>
  <si>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</si>
  <si>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</si>
  <si>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</si>
  <si>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</si>
  <si>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</si>
  <si>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</si>
  <si>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</si>
  <si>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</si>
  <si>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</si>
  <si>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</si>
  <si>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</si>
  <si>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</si>
  <si>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</si>
  <si>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</si>
  <si>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</si>
  <si>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</si>
  <si>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</si>
  <si>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</si>
  <si>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</si>
  <si>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</si>
  <si>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</si>
  <si>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</si>
  <si>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</si>
  <si>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</si>
  <si>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</si>
  <si>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</si>
  <si>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</si>
  <si>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</si>
  <si>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</si>
  <si>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</si>
  <si>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</si>
  <si>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</si>
  <si>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</si>
  <si>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</si>
  <si>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</si>
  <si>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</si>
  <si>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</si>
  <si>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</si>
  <si>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</si>
  <si>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</si>
  <si>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</si>
  <si>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</si>
  <si>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</si>
  <si>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</si>
  <si>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</si>
  <si>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</si>
  <si>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</si>
  <si>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</si>
  <si>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</si>
  <si>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</si>
  <si>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</si>
  <si>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</si>
  <si>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</si>
  <si>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</si>
  <si>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</si>
  <si>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</si>
  <si>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</si>
  <si>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</si>
  <si>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</si>
  <si>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</si>
  <si>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</si>
  <si>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</si>
  <si>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</si>
  <si>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</si>
  <si>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</si>
  <si>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</si>
  <si>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</si>
  <si>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</si>
  <si>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</si>
  <si>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</si>
  <si>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</si>
  <si>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</si>
  <si>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</si>
  <si>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</si>
  <si>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</si>
  <si>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</si>
  <si>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</si>
  <si>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</si>
  <si>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</si>
  <si>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</si>
  <si>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</si>
  <si>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</si>
  <si>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</si>
  <si>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</si>
  <si>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</si>
  <si>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</si>
  <si>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</si>
  <si>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</si>
  <si>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</si>
  <si>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</si>
  <si>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</si>
  <si>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</si>
  <si>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</si>
  <si>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</si>
  <si>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</si>
  <si>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</si>
  <si>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</si>
  <si>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</si>
  <si>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</si>
  <si>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</si>
  <si>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</si>
  <si>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</si>
  <si>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</si>
  <si>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</si>
  <si>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</si>
  <si>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</si>
  <si>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</si>
  <si>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</si>
  <si>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</si>
  <si>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</si>
  <si>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</si>
  <si>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</si>
  <si>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</si>
  <si>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</si>
  <si>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</si>
  <si>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</si>
  <si>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</si>
  <si>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</si>
  <si>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</si>
  <si>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</si>
  <si>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</si>
  <si>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</si>
  <si>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</si>
  <si>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</si>
  <si>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</si>
  <si>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</si>
  <si>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</si>
  <si>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</si>
  <si>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</si>
  <si>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</si>
  <si>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</si>
  <si>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</si>
  <si>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</si>
  <si>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</si>
  <si>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</si>
  <si>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</si>
  <si>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</si>
  <si>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</si>
  <si>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</si>
  <si>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</si>
  <si>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</si>
  <si>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</si>
  <si>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</si>
  <si>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</si>
  <si>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</si>
  <si>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</si>
  <si>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</si>
  <si>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</si>
  <si>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</si>
  <si>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</si>
  <si>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</si>
  <si>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</si>
  <si>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</si>
  <si>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</si>
  <si>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</si>
  <si>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</si>
  <si>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</si>
  <si>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</si>
  <si>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</si>
  <si>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</si>
  <si>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</si>
  <si>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</si>
  <si>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</si>
  <si>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</si>
  <si>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</si>
  <si>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</si>
  <si>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</si>
  <si>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</si>
  <si>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</si>
  <si>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</si>
  <si>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</si>
  <si>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</si>
  <si>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</si>
  <si>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</si>
  <si>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</si>
  <si>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</si>
  <si>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</si>
  <si>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</si>
  <si>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</si>
  <si>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</si>
  <si>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</si>
  <si>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</si>
  <si>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</si>
  <si>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</si>
  <si>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</si>
  <si>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</si>
  <si>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</si>
  <si>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</si>
  <si>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</si>
  <si>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</si>
  <si>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</si>
  <si>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</si>
  <si>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</si>
  <si>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</si>
  <si>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</si>
  <si>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</si>
  <si>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</si>
  <si>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</si>
  <si>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</si>
  <si>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</si>
  <si>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</si>
  <si>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</si>
  <si>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</si>
  <si>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</si>
  <si>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</si>
  <si>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</si>
  <si>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</si>
  <si>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</si>
  <si>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</si>
  <si>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</si>
  <si>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</si>
  <si>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</si>
  <si>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</si>
  <si>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</si>
  <si>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</si>
  <si>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</si>
  <si>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</si>
  <si>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</si>
  <si>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</si>
  <si>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</si>
  <si>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</si>
  <si>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</si>
  <si>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</si>
  <si>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</si>
  <si>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</si>
  <si>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</si>
  <si>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</si>
  <si>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</si>
  <si>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</si>
  <si>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</si>
  <si>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</si>
  <si>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</si>
  <si>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</si>
  <si>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</si>
  <si>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</si>
  <si>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</si>
  <si>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</si>
  <si>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</si>
  <si>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</si>
  <si>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</si>
  <si>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</si>
  <si>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</si>
  <si>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</si>
  <si>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</si>
  <si>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</si>
  <si>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</si>
  <si>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</si>
  <si>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</si>
  <si>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</si>
  <si>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</si>
  <si>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</si>
  <si>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</si>
  <si>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</si>
  <si>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</si>
  <si>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</si>
  <si>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</si>
  <si>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</si>
  <si>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</si>
  <si>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</si>
  <si>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</si>
  <si>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</si>
  <si>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</si>
  <si>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</si>
  <si>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</si>
  <si>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</si>
  <si>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</si>
  <si>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</si>
  <si>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</si>
  <si>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</si>
  <si>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</si>
  <si>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</si>
  <si>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</si>
  <si>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</si>
  <si>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</si>
  <si>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</si>
  <si>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</si>
  <si>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</si>
  <si>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</si>
  <si>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</si>
  <si>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</si>
  <si>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</si>
  <si>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</si>
  <si>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</si>
  <si>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</si>
  <si>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</si>
  <si>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</si>
  <si>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</si>
  <si>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</si>
  <si>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</si>
  <si>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</si>
  <si>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</si>
  <si>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</si>
  <si>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</si>
  <si>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</si>
  <si>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</si>
  <si>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</si>
  <si>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</si>
  <si>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</si>
  <si>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</si>
  <si>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</si>
  <si>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</si>
  <si>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</si>
  <si>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</si>
  <si>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</si>
  <si>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</si>
  <si>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</si>
  <si>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</si>
  <si>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</si>
  <si>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</si>
  <si>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</si>
  <si>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</si>
  <si>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</si>
  <si>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</si>
  <si>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</si>
  <si>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</si>
  <si>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</si>
  <si>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</si>
  <si>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</si>
  <si>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</si>
  <si>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</si>
  <si>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</si>
  <si>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</si>
  <si>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</si>
  <si>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</si>
  <si>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</si>
  <si>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</si>
  <si>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</si>
  <si>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</si>
  <si>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</si>
  <si>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</si>
  <si>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</si>
  <si>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</si>
  <si>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</si>
  <si>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</si>
  <si>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</si>
  <si>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</si>
  <si>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</si>
  <si>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</si>
  <si>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</si>
  <si>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</si>
  <si>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</si>
  <si>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</si>
  <si>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</si>
  <si>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</si>
  <si>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</si>
  <si>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</si>
  <si>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</si>
  <si>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</si>
  <si>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</si>
  <si>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</si>
  <si>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</si>
  <si>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</si>
  <si>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</si>
  <si>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</si>
  <si>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</si>
  <si>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</si>
  <si>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</si>
  <si>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</si>
  <si>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</si>
  <si>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</si>
  <si>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</si>
  <si>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</si>
  <si>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</si>
  <si>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</si>
  <si>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</si>
  <si>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</si>
  <si>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</si>
  <si>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</si>
  <si>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</si>
  <si>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</si>
  <si>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</si>
  <si>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</si>
  <si>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</si>
  <si>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</si>
  <si>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</si>
  <si>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</si>
  <si>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</si>
  <si>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</si>
  <si>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</si>
  <si>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</si>
  <si>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</si>
  <si>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</si>
  <si>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</si>
  <si>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</si>
  <si>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</si>
  <si>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</si>
  <si>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</si>
  <si>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</si>
  <si>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</si>
  <si>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</si>
  <si>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</si>
  <si>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</si>
  <si>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</si>
  <si>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</si>
  <si>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</si>
  <si>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</si>
  <si>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</si>
  <si>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</si>
  <si>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</si>
  <si>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</si>
  <si>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</si>
  <si>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</si>
  <si>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</si>
  <si>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</si>
  <si>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</si>
  <si>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</si>
  <si>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</si>
  <si>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</si>
  <si>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</si>
  <si>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</si>
  <si>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</si>
  <si>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</si>
  <si>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</si>
  <si>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</si>
  <si>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</si>
  <si>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</si>
  <si>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</si>
  <si>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</si>
  <si>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</si>
  <si>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</si>
  <si>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</si>
  <si>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</si>
  <si>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</si>
  <si>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</si>
  <si>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</si>
  <si>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</si>
  <si>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</si>
  <si>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</si>
  <si>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</si>
  <si>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</si>
  <si>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</si>
  <si>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</si>
  <si>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</si>
  <si>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</si>
  <si>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</si>
  <si>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</si>
  <si>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</si>
  <si>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</si>
  <si>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</si>
  <si>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</si>
  <si>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</si>
  <si>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</si>
  <si>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</si>
  <si>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</si>
  <si>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</si>
  <si>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</si>
  <si>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</si>
  <si>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</si>
  <si>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</si>
  <si>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</si>
  <si>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</si>
  <si>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</si>
  <si>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</si>
  <si>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</si>
  <si>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</si>
  <si>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</si>
  <si>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</si>
  <si>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</si>
  <si>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</si>
  <si>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</si>
  <si>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</si>
  <si>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</si>
  <si>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</si>
  <si>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</si>
  <si>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</si>
  <si>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</si>
  <si>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</si>
  <si>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</si>
  <si>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</si>
  <si>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</si>
  <si>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</si>
  <si>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</si>
  <si>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</si>
  <si>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</si>
  <si>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</si>
  <si>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</si>
  <si>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</si>
  <si>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</si>
  <si>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</si>
  <si>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</si>
  <si>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</si>
  <si>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</si>
  <si>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</si>
  <si>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</si>
  <si>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</si>
  <si>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</si>
  <si>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</si>
  <si>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</si>
  <si>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</si>
  <si>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</si>
  <si>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</si>
  <si>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</si>
  <si>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</si>
  <si>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</si>
  <si>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</si>
  <si>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</si>
  <si>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</si>
  <si>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</si>
  <si>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</si>
  <si>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</si>
  <si>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</si>
  <si>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</si>
  <si>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</si>
  <si>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</si>
  <si>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</si>
  <si>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</si>
  <si>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</si>
  <si>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</si>
  <si>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</si>
  <si>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</si>
  <si>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</si>
  <si>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</si>
  <si>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</si>
  <si>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</si>
  <si>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</si>
  <si>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</si>
  <si>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</si>
  <si>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</si>
  <si>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</si>
  <si>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</si>
  <si>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</si>
  <si>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</si>
  <si>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</si>
  <si>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</si>
  <si>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</si>
  <si>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</si>
  <si>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</si>
  <si>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</si>
  <si>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</si>
  <si>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</si>
  <si>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</si>
  <si>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</si>
  <si>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</si>
  <si>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</si>
  <si>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</si>
  <si>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</si>
  <si>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</si>
  <si>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</si>
  <si>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</si>
  <si>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</si>
  <si>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</si>
  <si>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</si>
  <si>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</si>
  <si>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</si>
  <si>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</si>
  <si>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</si>
  <si>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</si>
  <si>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</si>
  <si>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</si>
  <si>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</si>
  <si>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</si>
  <si>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</si>
  <si>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</si>
  <si>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</si>
  <si>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</si>
  <si>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</si>
  <si>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</si>
  <si>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</si>
  <si>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</si>
  <si>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</si>
  <si>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</si>
  <si>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</si>
  <si>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</si>
  <si>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</si>
  <si>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</si>
  <si>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</si>
  <si>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</si>
  <si>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</si>
  <si>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</si>
  <si>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</si>
  <si>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</si>
  <si>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</si>
  <si>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</si>
  <si>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</si>
  <si>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</si>
  <si>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</si>
  <si>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</si>
  <si>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</si>
  <si>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</si>
  <si>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</si>
  <si>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</si>
  <si>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</si>
  <si>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</si>
  <si>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</si>
  <si>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</si>
  <si>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</si>
  <si>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</si>
  <si>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</si>
  <si>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</si>
  <si>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</si>
  <si>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</si>
  <si>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</si>
  <si>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</si>
  <si>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</si>
  <si>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</si>
  <si>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</si>
  <si>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</si>
  <si>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</si>
  <si>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</si>
  <si>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</si>
  <si>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</si>
  <si>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</si>
  <si>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</si>
  <si>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</si>
  <si>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</si>
  <si>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</si>
  <si>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</si>
  <si>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</si>
  <si>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</si>
  <si>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</si>
  <si>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</si>
  <si>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</si>
  <si>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</si>
  <si>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</si>
  <si>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</si>
  <si>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</si>
  <si>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</si>
  <si>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</si>
  <si>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</si>
  <si>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</si>
  <si>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</si>
  <si>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</si>
  <si>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</si>
  <si>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</si>
  <si>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</si>
  <si>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</si>
  <si>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</si>
  <si>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</si>
  <si>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</si>
  <si>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</si>
  <si>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</si>
  <si>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</si>
  <si>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</si>
  <si>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</si>
  <si>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</si>
  <si>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</si>
  <si>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</si>
  <si>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</si>
  <si>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</si>
  <si>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</si>
  <si>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</si>
  <si>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</si>
  <si>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</si>
  <si>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</si>
  <si>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</si>
  <si>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</si>
  <si>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</si>
  <si>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</si>
  <si>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</si>
  <si>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</si>
  <si>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</si>
  <si>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</si>
  <si>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</si>
  <si>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</si>
  <si>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</si>
  <si>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</si>
  <si>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</si>
  <si>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</si>
  <si>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</si>
  <si>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</si>
  <si>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</si>
  <si>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</si>
  <si>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</si>
  <si>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</si>
  <si>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</si>
  <si>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</si>
  <si>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</si>
  <si>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</si>
  <si>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</si>
  <si>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</si>
  <si>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</si>
  <si>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</si>
  <si>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</si>
  <si>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</si>
  <si>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</si>
  <si>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</si>
  <si>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</si>
  <si>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</si>
  <si>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</si>
  <si>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</si>
  <si>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</si>
  <si>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</si>
  <si>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</si>
  <si>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</si>
  <si>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</si>
  <si>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</si>
  <si>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</si>
  <si>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</si>
  <si>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</si>
  <si>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</si>
  <si>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</si>
  <si>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</si>
  <si>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</si>
  <si>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</si>
  <si>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</si>
  <si>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</si>
  <si>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</si>
  <si>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</si>
  <si>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</si>
  <si>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</si>
  <si>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</si>
  <si>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</si>
  <si>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</si>
  <si>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</si>
  <si>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</si>
  <si>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</si>
  <si>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</si>
  <si>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</si>
  <si>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</si>
  <si>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</si>
  <si>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</si>
  <si>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</si>
  <si>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</si>
  <si>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</si>
  <si>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</si>
  <si>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</si>
  <si>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</si>
  <si>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</si>
  <si>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</si>
  <si>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</si>
  <si>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</si>
  <si>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</si>
  <si>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</si>
  <si>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</si>
  <si>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</si>
  <si>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</si>
  <si>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</si>
  <si>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</si>
  <si>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</si>
  <si>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</si>
  <si>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</si>
  <si>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</si>
  <si>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</si>
  <si>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</si>
  <si>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</si>
  <si>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</si>
  <si>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</si>
  <si>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</si>
  <si>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</si>
  <si>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</si>
  <si>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</si>
  <si>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</si>
  <si>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</si>
  <si>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</si>
  <si>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</si>
  <si>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</si>
  <si>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</si>
  <si>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</si>
  <si>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</si>
  <si>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</si>
  <si>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</si>
  <si>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</si>
  <si>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</si>
  <si>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</si>
  <si>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</si>
  <si>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</si>
  <si>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</si>
  <si>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</si>
  <si>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</si>
  <si>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</si>
  <si>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</si>
  <si>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</si>
  <si>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</si>
  <si>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</si>
  <si>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</si>
  <si>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</si>
  <si>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</si>
  <si>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</si>
  <si>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</si>
  <si>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</si>
  <si>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</si>
  <si>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</si>
  <si>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</si>
  <si>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</si>
  <si>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</si>
  <si>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</si>
  <si>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</si>
  <si>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</si>
  <si>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</si>
  <si>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</si>
  <si>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</si>
  <si>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</si>
  <si>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</si>
  <si>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</si>
  <si>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</si>
  <si>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</si>
  <si>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</si>
  <si>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</si>
  <si>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</si>
  <si>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</si>
  <si>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</si>
  <si>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</si>
  <si>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</si>
  <si>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</si>
  <si>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</si>
  <si>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</si>
  <si>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</si>
  <si>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</si>
  <si>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</si>
  <si>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</si>
  <si>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</si>
  <si>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</si>
  <si>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</si>
  <si>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</si>
  <si>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</si>
  <si>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</si>
  <si>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</si>
  <si>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</si>
  <si>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</si>
  <si>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</si>
  <si>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</si>
  <si>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</si>
  <si>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</si>
  <si>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</si>
  <si>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</si>
  <si>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</si>
  <si>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</si>
  <si>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</si>
  <si>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</si>
  <si>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</si>
  <si>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</si>
  <si>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</si>
  <si>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</si>
  <si>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</si>
  <si>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</si>
  <si>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</si>
  <si>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</si>
  <si>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</si>
  <si>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</si>
  <si>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</si>
  <si>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</si>
  <si>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</si>
  <si>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</si>
  <si>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</si>
  <si>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</si>
  <si>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</si>
  <si>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</si>
  <si>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</si>
  <si>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</si>
  <si>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</si>
  <si>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</si>
  <si>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</si>
  <si>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</si>
  <si>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</si>
  <si>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</si>
  <si>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</si>
  <si>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</si>
  <si>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</si>
  <si>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</si>
  <si>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</si>
  <si>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</si>
  <si>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</si>
  <si>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</si>
  <si>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</si>
  <si>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</si>
  <si>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</si>
  <si>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</si>
  <si>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</si>
  <si>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</si>
  <si>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</si>
  <si>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</si>
  <si>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</si>
  <si>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</si>
  <si>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</si>
  <si>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</si>
  <si>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</si>
  <si>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</si>
  <si>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</si>
  <si>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</si>
  <si>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</si>
  <si>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</si>
  <si>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</si>
  <si>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</si>
  <si>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</si>
  <si>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</si>
  <si>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</si>
  <si>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</si>
  <si>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</si>
  <si>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</si>
  <si>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</si>
  <si>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</si>
  <si>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</si>
  <si>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</si>
  <si>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</si>
  <si>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</si>
  <si>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</si>
  <si>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</si>
  <si>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</si>
  <si>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</si>
  <si>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</si>
  <si>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</si>
  <si>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</si>
  <si>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</si>
  <si>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</si>
  <si>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</si>
  <si>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</si>
  <si>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</si>
  <si>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</si>
  <si>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</si>
  <si>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</si>
  <si>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</si>
  <si>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</si>
  <si>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</si>
  <si>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</si>
  <si>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</si>
  <si>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</si>
  <si>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</si>
  <si>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</si>
  <si>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</si>
  <si>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</si>
  <si>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</si>
  <si>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</si>
  <si>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</si>
  <si>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</si>
  <si>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</si>
  <si>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</si>
  <si>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</si>
  <si>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</si>
  <si>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</si>
  <si>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</si>
  <si>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</si>
  <si>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</si>
  <si>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</si>
  <si>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</si>
  <si>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</si>
  <si>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</si>
  <si>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</si>
  <si>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</si>
  <si>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</si>
  <si>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</si>
  <si>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</si>
  <si>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</si>
  <si>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</si>
  <si>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</si>
  <si>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</si>
  <si>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</si>
  <si>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</si>
  <si>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</si>
  <si>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</si>
  <si>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</si>
  <si>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</si>
  <si>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</si>
  <si>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</si>
  <si>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</si>
  <si>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</si>
  <si>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</si>
  <si>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</si>
  <si>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</si>
  <si>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</si>
  <si>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</si>
  <si>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</si>
  <si>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</si>
  <si>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</si>
  <si>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</si>
  <si>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</si>
  <si>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</si>
  <si>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</si>
  <si>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</si>
  <si>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</si>
  <si>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</si>
  <si>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</si>
  <si>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</si>
  <si>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</si>
  <si>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</si>
  <si>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</si>
  <si>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</si>
  <si>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</si>
  <si>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</si>
  <si>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</si>
  <si>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</si>
  <si>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</si>
  <si>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</si>
  <si>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</si>
  <si>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</si>
  <si>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</si>
  <si>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</si>
  <si>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</si>
  <si>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</si>
  <si>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</si>
  <si>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</si>
  <si>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</si>
  <si>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</si>
  <si>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</si>
  <si>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</si>
  <si>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</si>
  <si>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</si>
  <si>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</si>
  <si>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</si>
  <si>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</si>
  <si>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</si>
  <si>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</si>
  <si>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</si>
  <si>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</si>
  <si>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</si>
  <si>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</si>
  <si>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</si>
  <si>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</si>
  <si>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</si>
  <si>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</si>
  <si>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</si>
  <si>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</si>
  <si>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</si>
  <si>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</si>
  <si>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</si>
  <si>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</si>
  <si>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</si>
  <si>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</si>
  <si>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</si>
  <si>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</si>
  <si>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</si>
  <si>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</si>
  <si>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</si>
  <si>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</si>
  <si>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</si>
  <si>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</si>
  <si>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</si>
  <si>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</si>
  <si>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</si>
  <si>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</si>
  <si>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</si>
  <si>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</si>
  <si>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</si>
  <si>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</si>
  <si>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</si>
  <si>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</si>
  <si>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</si>
  <si>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</si>
  <si>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</si>
  <si>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</si>
  <si>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</si>
  <si>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</si>
  <si>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</si>
  <si>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</si>
  <si>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</si>
  <si>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</si>
  <si>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</si>
  <si>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</si>
  <si>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</si>
  <si>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</si>
  <si>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</si>
  <si>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</si>
  <si>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</si>
  <si>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</si>
  <si>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</si>
  <si>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</si>
  <si>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</si>
  <si>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</si>
  <si>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</si>
  <si>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</si>
  <si>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</si>
  <si>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</si>
  <si>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</si>
  <si>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</si>
  <si>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</si>
  <si>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</si>
  <si>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</si>
  <si>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</si>
  <si>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</si>
  <si>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</si>
  <si>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</si>
  <si>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</si>
  <si>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</si>
  <si>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</si>
  <si>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</si>
  <si>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</si>
  <si>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</si>
  <si>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</si>
  <si>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</si>
  <si>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</si>
  <si>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</si>
  <si>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</si>
  <si>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</si>
  <si>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</si>
  <si>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</si>
  <si>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</si>
  <si>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</si>
  <si>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</si>
  <si>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</si>
  <si>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</si>
  <si>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</si>
  <si>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</si>
  <si>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</si>
  <si>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</si>
  <si>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</si>
  <si>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</si>
  <si>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</si>
  <si>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</si>
  <si>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</si>
  <si>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</si>
  <si>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</si>
  <si>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</si>
  <si>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</si>
  <si>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</si>
  <si>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</si>
  <si>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</si>
  <si>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</si>
  <si>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</si>
  <si>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</si>
  <si>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</si>
  <si>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</si>
  <si>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</si>
  <si>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</si>
  <si>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</si>
  <si>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</si>
  <si>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</si>
  <si>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</si>
  <si>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</si>
  <si>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</si>
  <si>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</si>
  <si>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</si>
  <si>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</si>
  <si>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</si>
  <si>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</si>
  <si>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</si>
  <si>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</si>
  <si>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</si>
  <si>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</si>
  <si>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</si>
  <si>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</si>
  <si>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</si>
  <si>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</si>
  <si>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</si>
  <si>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</si>
  <si>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</si>
  <si>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</si>
  <si>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</si>
  <si>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</si>
  <si>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</si>
  <si>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</si>
  <si>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</si>
  <si>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</si>
  <si>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</si>
  <si>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</si>
  <si>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</si>
  <si>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</si>
  <si>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</si>
  <si>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</si>
  <si>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</si>
  <si>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</si>
  <si>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</si>
  <si>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</si>
  <si>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</si>
  <si>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</si>
  <si>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</si>
  <si>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</si>
  <si>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</si>
  <si>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</si>
  <si>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</si>
  <si>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</si>
  <si>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</si>
  <si>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</si>
  <si>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</si>
  <si>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</si>
  <si>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</si>
  <si>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</si>
  <si>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</si>
  <si>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</si>
  <si>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</si>
  <si>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</si>
  <si>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</si>
  <si>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</si>
  <si>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</si>
  <si>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</si>
  <si>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</si>
  <si>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</si>
  <si>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</si>
  <si>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</si>
  <si>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</si>
  <si>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</si>
  <si>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</si>
  <si>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</si>
  <si>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</si>
  <si>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</si>
  <si>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</si>
  <si>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</si>
  <si>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</si>
  <si>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</si>
  <si>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</si>
  <si>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</si>
  <si>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</si>
  <si>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</si>
  <si>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</si>
  <si>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</si>
  <si>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</si>
  <si>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</si>
  <si>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</si>
  <si>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</si>
  <si>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</si>
  <si>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</si>
  <si>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</si>
  <si>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</si>
  <si>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</si>
  <si>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</si>
  <si>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</si>
  <si>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</si>
  <si>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</si>
  <si>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</si>
  <si>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</si>
  <si>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</si>
  <si>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</si>
  <si>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</si>
  <si>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</si>
  <si>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</si>
  <si>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</si>
  <si>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</si>
  <si>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</si>
  <si>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</si>
  <si>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</si>
  <si>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</si>
  <si>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</si>
  <si>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</si>
  <si>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</si>
  <si>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</si>
  <si>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</si>
  <si>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</si>
  <si>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</si>
  <si>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</si>
  <si>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</si>
  <si>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</si>
  <si>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</si>
  <si>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</si>
  <si>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</si>
  <si>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</si>
  <si>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</si>
  <si>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</si>
  <si>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</si>
  <si>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</si>
  <si>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</si>
  <si>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</si>
  <si>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</si>
  <si>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</si>
  <si>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</si>
  <si>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</si>
  <si>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</si>
  <si>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</si>
  <si>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</si>
  <si>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</si>
  <si>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</si>
  <si>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</si>
  <si>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</si>
  <si>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</si>
  <si>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</si>
  <si>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</si>
  <si>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</si>
  <si>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</si>
  <si>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</si>
  <si>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</si>
  <si>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</si>
  <si>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</si>
  <si>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</si>
  <si>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</si>
  <si>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</si>
  <si>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</si>
  <si>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</si>
  <si>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</si>
  <si>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</si>
  <si>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</si>
  <si>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</si>
  <si>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</si>
  <si>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</si>
  <si>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</si>
  <si>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</si>
  <si>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</si>
  <si>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</si>
  <si>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</si>
  <si>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</si>
  <si>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</si>
  <si>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</si>
  <si>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</si>
  <si>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</si>
  <si>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</si>
  <si>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</si>
  <si>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</si>
  <si>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</si>
  <si>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</si>
  <si>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</si>
  <si>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</si>
  <si>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</si>
  <si>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</si>
  <si>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</si>
  <si>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</si>
  <si>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</si>
  <si>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</si>
  <si>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</si>
  <si>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</si>
  <si>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</si>
  <si>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</si>
  <si>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</si>
  <si>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</si>
  <si>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</si>
  <si>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</si>
  <si>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</si>
  <si>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</si>
  <si>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</si>
  <si>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</si>
  <si>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</si>
  <si>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</si>
  <si>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</si>
  <si>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</si>
  <si>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</si>
  <si>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</si>
  <si>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</si>
  <si>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</si>
  <si>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</si>
  <si>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</si>
  <si>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</si>
  <si>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</si>
  <si>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</si>
  <si>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</si>
  <si>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</si>
  <si>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</si>
  <si>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</si>
  <si>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</si>
  <si>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</si>
  <si>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</si>
  <si>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</si>
  <si>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</si>
  <si>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</si>
  <si>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</si>
  <si>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</si>
  <si>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</si>
  <si>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</si>
  <si>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</si>
  <si>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</si>
  <si>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</si>
  <si>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</si>
  <si>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</si>
  <si>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</si>
  <si>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</si>
  <si>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</si>
  <si>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</si>
  <si>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</si>
  <si>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</si>
  <si>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</si>
  <si>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</si>
  <si>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</si>
  <si>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</si>
  <si>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</si>
  <si>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</si>
  <si>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</si>
  <si>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</si>
  <si>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</si>
  <si>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</si>
  <si>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</si>
  <si>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</si>
  <si>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</si>
  <si>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</si>
  <si>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</si>
  <si>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</si>
  <si>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</si>
  <si>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</si>
  <si>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</si>
  <si>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</si>
  <si>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</si>
  <si>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</si>
  <si>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</si>
  <si>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</si>
  <si>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</si>
  <si>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</si>
  <si>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</si>
  <si>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</si>
  <si>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</si>
  <si>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</si>
  <si>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</si>
  <si>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</si>
  <si>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</si>
  <si>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</si>
  <si>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</si>
  <si>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</si>
  <si>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</si>
  <si>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</si>
  <si>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</si>
  <si>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</si>
  <si>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</si>
  <si>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</si>
  <si>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</si>
  <si>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</si>
  <si>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</si>
  <si>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</si>
  <si>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</si>
  <si>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</si>
  <si>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</si>
  <si>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</si>
  <si>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</si>
  <si>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</si>
  <si>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</si>
  <si>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</si>
  <si>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</si>
  <si>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</si>
  <si>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</si>
  <si>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</si>
  <si>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</si>
  <si>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</si>
  <si>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</si>
  <si>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</si>
  <si>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</si>
  <si>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</si>
  <si>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</si>
  <si>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</si>
  <si>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</si>
  <si>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</si>
  <si>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</si>
  <si>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</si>
  <si>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</si>
  <si>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</si>
  <si>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</si>
  <si>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</si>
  <si>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</si>
  <si>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</si>
  <si>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</si>
  <si>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</si>
  <si>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</si>
  <si>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</si>
  <si>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</si>
  <si>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</si>
  <si>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</si>
  <si>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</si>
  <si>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</si>
  <si>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</si>
  <si>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</si>
  <si>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</si>
  <si>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</si>
  <si>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</si>
  <si>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</si>
  <si>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</si>
  <si>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</si>
  <si>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</si>
  <si>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</si>
  <si>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</si>
  <si>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</si>
  <si>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</si>
  <si>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</si>
  <si>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</si>
  <si>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</si>
  <si>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</si>
  <si>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</si>
  <si>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</si>
  <si>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</si>
  <si>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</si>
  <si>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</si>
  <si>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</si>
  <si>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</si>
  <si>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</si>
  <si>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</si>
  <si>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</si>
  <si>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</si>
  <si>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</si>
  <si>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</si>
  <si>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</si>
  <si>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</si>
  <si>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</si>
  <si>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</si>
  <si>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</si>
  <si>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</si>
  <si>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</si>
  <si>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</si>
  <si>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</si>
  <si>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</si>
  <si>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</si>
  <si>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</si>
  <si>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</si>
  <si>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</si>
  <si>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</si>
  <si>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</si>
  <si>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</si>
  <si>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</si>
  <si>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</si>
  <si>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</si>
  <si>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</si>
  <si>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</si>
  <si>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</si>
  <si>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</si>
  <si>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</si>
  <si>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</si>
  <si>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</si>
  <si>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</si>
  <si>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</si>
  <si>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</si>
  <si>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</si>
  <si>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</si>
  <si>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</si>
  <si>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</si>
  <si>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</si>
  <si>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</si>
  <si>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</si>
  <si>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</si>
  <si>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</si>
  <si>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</si>
  <si>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</si>
  <si>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</si>
  <si>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</si>
  <si>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</si>
  <si>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</si>
  <si>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</si>
  <si>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</si>
  <si>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</si>
  <si>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</si>
  <si>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</si>
  <si>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</si>
  <si>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</si>
  <si>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</si>
  <si>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</si>
  <si>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</si>
  <si>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</si>
  <si>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</si>
  <si>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</si>
  <si>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</si>
  <si>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</si>
  <si>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</si>
  <si>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</si>
  <si>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</si>
  <si>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</si>
  <si>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</si>
  <si>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</si>
  <si>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</si>
  <si>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</si>
  <si>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</si>
  <si>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</si>
  <si>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</si>
  <si>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</si>
  <si>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</si>
  <si>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</si>
  <si>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</si>
  <si>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</si>
  <si>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</si>
  <si>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</si>
  <si>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</si>
  <si>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</si>
  <si>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</si>
  <si>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</si>
  <si>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</si>
  <si>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</si>
  <si>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</si>
  <si>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</si>
  <si>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</si>
  <si>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</si>
  <si>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</si>
  <si>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</si>
  <si>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</si>
  <si>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</si>
  <si>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</si>
  <si>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</si>
  <si>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</si>
  <si>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</si>
  <si>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</si>
  <si>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</si>
  <si>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</si>
  <si>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</si>
  <si>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</si>
  <si>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</si>
  <si>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</si>
  <si>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</si>
  <si>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</si>
  <si>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</si>
  <si>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</si>
  <si>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</si>
  <si>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</si>
  <si>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</si>
  <si>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</si>
  <si>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</si>
  <si>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</si>
  <si>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</si>
  <si>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</si>
  <si>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</si>
  <si>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</si>
  <si>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</si>
  <si>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</si>
  <si>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</si>
  <si>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</si>
  <si>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</si>
  <si>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</si>
  <si>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</si>
  <si>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</si>
  <si>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</si>
  <si>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</si>
  <si>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</si>
  <si>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</si>
  <si>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</si>
  <si>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</si>
  <si>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</si>
  <si>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</si>
  <si>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</si>
  <si>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</si>
  <si>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</si>
  <si>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</si>
  <si>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</si>
  <si>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</si>
  <si>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</si>
  <si>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</si>
  <si>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</si>
  <si>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</si>
  <si>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</si>
  <si>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</si>
  <si>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</si>
  <si>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</si>
  <si>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</si>
  <si>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</si>
  <si>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</si>
  <si>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</si>
  <si>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</si>
  <si>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</si>
  <si>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</si>
  <si>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</si>
  <si>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</si>
  <si>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</si>
  <si>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</si>
  <si>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</si>
  <si>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</si>
  <si>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</si>
  <si>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</si>
  <si>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</si>
  <si>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</si>
  <si>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</si>
  <si>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</si>
  <si>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</si>
  <si>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</si>
  <si>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</si>
  <si>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</si>
  <si>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</si>
  <si>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</si>
  <si>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</si>
  <si>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</si>
  <si>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</si>
  <si>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</si>
  <si>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</si>
  <si>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</si>
  <si>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</si>
  <si>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</si>
  <si>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</si>
  <si>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</si>
  <si>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</si>
  <si>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</si>
  <si>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</si>
  <si>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</si>
  <si>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</si>
  <si>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</si>
  <si>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</si>
  <si>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</si>
  <si>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</si>
  <si>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</si>
  <si>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</si>
  <si>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</si>
  <si>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</si>
  <si>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</si>
  <si>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</si>
  <si>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</si>
  <si>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</si>
  <si>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</si>
  <si>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</si>
  <si>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</si>
  <si>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</si>
  <si>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</si>
  <si>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</si>
  <si>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</si>
  <si>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</si>
  <si>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</si>
  <si>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</si>
  <si>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</si>
  <si>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</si>
  <si>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</si>
  <si>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</si>
  <si>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</si>
  <si>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</si>
  <si>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</si>
  <si>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</si>
  <si>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</si>
  <si>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</si>
  <si>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</si>
  <si>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</si>
  <si>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</si>
  <si>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</si>
  <si>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</si>
  <si>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</si>
  <si>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</si>
  <si>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</si>
  <si>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</si>
  <si>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</si>
  <si>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</si>
  <si>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</si>
  <si>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</si>
  <si>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</si>
  <si>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</si>
  <si>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</si>
  <si>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</si>
  <si>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</si>
  <si>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</si>
  <si>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</si>
  <si>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</si>
  <si>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</si>
  <si>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</si>
  <si>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</si>
  <si>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</si>
  <si>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</si>
  <si>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</si>
  <si>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</si>
  <si>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</si>
  <si>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</si>
  <si>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</si>
  <si>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</si>
  <si>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</si>
  <si>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</si>
  <si>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</si>
  <si>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</si>
  <si>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</si>
  <si>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</si>
  <si>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</si>
  <si>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</si>
  <si>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</si>
  <si>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</si>
  <si>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</si>
  <si>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</si>
  <si>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</si>
  <si>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</si>
  <si>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</si>
  <si>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</si>
  <si>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</si>
  <si>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</si>
  <si>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</si>
  <si>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</si>
  <si>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</si>
  <si>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</si>
  <si>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</si>
  <si>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</si>
  <si>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</si>
  <si>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</si>
  <si>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</si>
  <si>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</si>
  <si>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</si>
  <si>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</si>
  <si>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</si>
  <si>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</si>
  <si>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</si>
  <si>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</si>
  <si>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</si>
  <si>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</si>
  <si>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</si>
  <si>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</si>
  <si>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</si>
  <si>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</si>
  <si>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</si>
  <si>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</si>
  <si>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</si>
  <si>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</si>
  <si>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</si>
  <si>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</si>
  <si>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</si>
  <si>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</si>
  <si>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</si>
  <si>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</si>
  <si>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</si>
  <si>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</si>
  <si>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</si>
  <si>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</si>
  <si>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</si>
  <si>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</si>
  <si>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</si>
  <si>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</si>
  <si>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</si>
  <si>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</si>
  <si>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</si>
  <si>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</si>
  <si>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</si>
  <si>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</si>
  <si>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</si>
  <si>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</si>
  <si>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</si>
  <si>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</si>
  <si>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</si>
  <si>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</si>
  <si>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</si>
  <si>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</si>
  <si>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</si>
  <si>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</si>
  <si>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</si>
  <si>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</si>
  <si>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</si>
  <si>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</si>
  <si>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</si>
  <si>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</si>
  <si>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</si>
  <si>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</si>
  <si>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</si>
  <si>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</si>
  <si>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</si>
  <si>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</si>
  <si>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</si>
  <si>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</si>
  <si>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</si>
  <si>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</si>
  <si>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</si>
  <si>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</si>
  <si>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</si>
  <si>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</si>
  <si>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</si>
  <si>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</si>
  <si>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</si>
  <si>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</si>
  <si>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</si>
  <si>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</si>
  <si>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</si>
  <si>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</si>
  <si>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</si>
  <si>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</si>
  <si>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</si>
  <si>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</si>
  <si>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</si>
  <si>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</si>
  <si>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</si>
  <si>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</si>
  <si>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</si>
  <si>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</si>
  <si>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</si>
  <si>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</si>
  <si>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</si>
  <si>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</si>
  <si>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</si>
  <si>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</si>
  <si>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</si>
  <si>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</si>
  <si>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</si>
  <si>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</si>
  <si>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</si>
  <si>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</si>
  <si>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</si>
  <si>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</si>
  <si>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</si>
  <si>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</si>
  <si>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</si>
  <si>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</si>
  <si>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</si>
  <si>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</si>
  <si>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</si>
  <si>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</si>
  <si>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</si>
  <si>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</si>
  <si>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</si>
  <si>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</si>
  <si>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</si>
  <si>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</si>
  <si>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</si>
  <si>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</si>
  <si>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</si>
  <si>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</si>
  <si>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</si>
  <si>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</si>
  <si>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</si>
  <si>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</si>
  <si>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</si>
  <si>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</si>
  <si>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</si>
  <si>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</si>
  <si>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</si>
  <si>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</si>
  <si>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</si>
  <si>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</si>
  <si>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</si>
  <si>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</si>
  <si>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</si>
  <si>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</si>
  <si>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</si>
  <si>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</si>
  <si>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</si>
  <si>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</si>
  <si>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</si>
  <si>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</si>
  <si>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</si>
  <si>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</si>
  <si>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</si>
  <si>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</si>
  <si>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</si>
  <si>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</si>
  <si>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</si>
  <si>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</si>
  <si>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</si>
  <si>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</si>
  <si>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</si>
  <si>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</si>
  <si>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</si>
  <si>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</si>
  <si>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</si>
  <si>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</si>
  <si>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</si>
  <si>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</si>
  <si>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</si>
  <si>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</si>
  <si>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</si>
  <si>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</si>
  <si>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</si>
  <si>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</si>
  <si>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</si>
  <si>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</si>
  <si>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</si>
  <si>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</si>
  <si>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</si>
  <si>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</si>
  <si>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</si>
  <si>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</si>
  <si>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</si>
  <si>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</si>
  <si>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</si>
  <si>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</si>
  <si>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</si>
  <si>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</si>
  <si>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</si>
  <si>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</si>
  <si>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</si>
  <si>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</si>
  <si>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</si>
  <si>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</si>
  <si>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</si>
  <si>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</si>
  <si>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</si>
  <si>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</si>
  <si>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</si>
  <si>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</si>
  <si>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</si>
  <si>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</si>
  <si>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</si>
  <si>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</si>
  <si>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</si>
  <si>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</si>
  <si>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</si>
  <si>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</si>
  <si>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</si>
  <si>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</si>
  <si>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</si>
  <si>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</si>
  <si>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</si>
  <si>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</si>
  <si>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</si>
  <si>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</si>
  <si>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</si>
  <si>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</si>
  <si>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</si>
  <si>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</si>
  <si>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</si>
  <si>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</si>
  <si>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</si>
  <si>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</si>
  <si>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</si>
  <si>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</si>
  <si>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</si>
  <si>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</si>
  <si>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</si>
  <si>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</si>
  <si>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</si>
  <si>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</si>
  <si>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</si>
  <si>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</si>
  <si>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</si>
  <si>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</si>
  <si>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</si>
  <si>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</si>
  <si>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</si>
  <si>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</si>
  <si>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</si>
  <si>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</si>
  <si>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</si>
  <si>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</si>
  <si>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</si>
  <si>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</si>
  <si>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</si>
  <si>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</si>
  <si>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</si>
  <si>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</si>
  <si>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</si>
  <si>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</si>
  <si>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</si>
  <si>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</si>
  <si>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</si>
  <si>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</si>
  <si>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</si>
  <si>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</si>
  <si>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</si>
  <si>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</si>
  <si>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</si>
  <si>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</si>
  <si>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</si>
  <si>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</si>
  <si>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</si>
  <si>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</si>
  <si>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</si>
  <si>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</si>
  <si>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</si>
  <si>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</si>
  <si>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</si>
  <si>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</si>
  <si>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</si>
  <si>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</si>
  <si>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</si>
  <si>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</si>
  <si>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</si>
  <si>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</si>
  <si>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</si>
  <si>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</si>
  <si>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</si>
  <si>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</si>
  <si>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</si>
  <si>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</si>
  <si>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</si>
  <si>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</si>
  <si>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</si>
  <si>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</si>
  <si>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</si>
  <si>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</si>
  <si>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</si>
  <si>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</si>
  <si>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</si>
  <si>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</si>
  <si>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</si>
  <si>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</si>
  <si>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</si>
  <si>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</si>
  <si>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</si>
  <si>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</si>
  <si>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</si>
  <si>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</si>
  <si>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</si>
  <si>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</si>
  <si>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</si>
  <si>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</si>
  <si>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</si>
  <si>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</si>
  <si>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</si>
  <si>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</si>
  <si>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</si>
  <si>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</si>
  <si>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</si>
  <si>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</si>
  <si>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</si>
  <si>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</si>
  <si>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</si>
  <si>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</si>
  <si>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</si>
  <si>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</si>
  <si>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</si>
  <si>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</si>
  <si>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</si>
  <si>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</si>
  <si>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</si>
  <si>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</si>
  <si>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</si>
  <si>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</si>
  <si>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</si>
  <si>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</si>
  <si>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</si>
  <si>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</si>
  <si>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</si>
  <si>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</si>
  <si>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</si>
  <si>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</si>
  <si>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</si>
  <si>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</si>
  <si>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</si>
  <si>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</si>
  <si>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</si>
  <si>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</si>
  <si>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</si>
  <si>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</si>
  <si>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</si>
  <si>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</si>
  <si>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</si>
  <si>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</si>
  <si>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</si>
  <si>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</si>
  <si>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</si>
  <si>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</si>
  <si>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</si>
  <si>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</si>
  <si>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</si>
  <si>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</si>
  <si>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</si>
  <si>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</si>
  <si>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</si>
  <si>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</si>
  <si>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</si>
  <si>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</si>
  <si>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</si>
  <si>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</si>
  <si>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</si>
  <si>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</si>
  <si>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</si>
  <si>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</si>
  <si>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</si>
  <si>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</si>
  <si>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</si>
  <si>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</si>
  <si>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</si>
  <si>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</si>
  <si>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</si>
  <si>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</si>
  <si>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</si>
  <si>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</si>
  <si>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</si>
  <si>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</si>
  <si>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</si>
  <si>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</si>
  <si>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</si>
  <si>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</si>
  <si>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</si>
  <si>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</si>
  <si>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</si>
  <si>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</si>
  <si>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</si>
  <si>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</si>
  <si>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</si>
  <si>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</si>
  <si>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</si>
  <si>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</si>
  <si>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</si>
  <si>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</si>
  <si>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</si>
  <si>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</si>
  <si>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</si>
  <si>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</si>
  <si>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</si>
  <si>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</si>
  <si>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</si>
  <si>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</si>
  <si>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</si>
  <si>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</si>
  <si>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</si>
  <si>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</si>
  <si>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</si>
  <si>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</si>
  <si>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</si>
  <si>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</si>
  <si>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</si>
  <si>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</si>
  <si>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</si>
  <si>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</si>
  <si>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</si>
  <si>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</si>
  <si>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</si>
  <si>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</si>
  <si>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</si>
  <si>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</si>
  <si>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</si>
  <si>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</si>
  <si>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</si>
  <si>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</si>
  <si>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</si>
  <si>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</si>
  <si>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</si>
  <si>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</si>
  <si>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</si>
  <si>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</si>
  <si>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</si>
  <si>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</si>
  <si>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</si>
  <si>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</si>
  <si>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</si>
  <si>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</si>
  <si>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</si>
  <si>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</si>
  <si>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</si>
  <si>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</si>
  <si>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</si>
  <si>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</si>
  <si>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</si>
  <si>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</si>
  <si>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</si>
  <si>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</si>
  <si>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</si>
  <si>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</si>
  <si>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</si>
  <si>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</si>
  <si>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</si>
  <si>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</si>
  <si>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</si>
  <si>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</si>
  <si>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</si>
  <si>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</si>
  <si>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</si>
  <si>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</si>
  <si>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</si>
  <si>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</si>
  <si>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</si>
  <si>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</si>
  <si>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</si>
  <si>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</si>
  <si>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</si>
  <si>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</si>
  <si>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</si>
  <si>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</si>
  <si>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</si>
  <si>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</si>
  <si>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</si>
  <si>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</si>
  <si>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</si>
  <si>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</si>
  <si>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</si>
  <si>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</si>
  <si>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</si>
  <si>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</si>
  <si>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</si>
  <si>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</si>
  <si>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</si>
  <si>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</si>
  <si>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</si>
  <si>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</si>
  <si>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</si>
  <si>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</si>
  <si>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</si>
  <si>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</si>
  <si>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</si>
  <si>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</si>
  <si>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</si>
  <si>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</si>
  <si>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</si>
  <si>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</si>
  <si>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</si>
  <si>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</si>
  <si>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</si>
  <si>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</si>
  <si>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</si>
  <si>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</si>
  <si>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</si>
  <si>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</si>
  <si>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</si>
  <si>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</si>
  <si>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</si>
  <si>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</si>
  <si>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</si>
  <si>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</si>
  <si>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</si>
  <si>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</si>
  <si>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</si>
  <si>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</si>
  <si>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</si>
  <si>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</si>
  <si>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</si>
  <si>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</si>
  <si>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</si>
  <si>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</si>
  <si>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</si>
  <si>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</si>
  <si>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</si>
  <si>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</si>
  <si>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</si>
  <si>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</si>
  <si>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</si>
  <si>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</si>
  <si>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</si>
  <si>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</si>
  <si>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</si>
  <si>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</si>
  <si>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</si>
  <si>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</si>
  <si>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</si>
  <si>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</si>
  <si>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</si>
  <si>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</si>
  <si>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</si>
  <si>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</si>
  <si>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</si>
  <si>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</si>
  <si>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</si>
  <si>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</si>
  <si>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</si>
  <si>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</si>
  <si>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</si>
  <si>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</si>
  <si>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</si>
  <si>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</si>
  <si>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</si>
  <si>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</si>
  <si>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</si>
  <si>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</si>
  <si>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</si>
  <si>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</si>
  <si>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</si>
  <si>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</si>
  <si>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</si>
  <si>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</si>
  <si>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</si>
  <si>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</si>
  <si>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</si>
  <si>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</si>
  <si>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</si>
  <si>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</si>
  <si>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</si>
  <si>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</si>
  <si>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</si>
  <si>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</si>
  <si>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</si>
  <si>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</si>
  <si>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</si>
  <si>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</si>
  <si>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</si>
  <si>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</si>
  <si>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</si>
  <si>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</si>
  <si>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</si>
  <si>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</si>
  <si>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</si>
  <si>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</si>
  <si>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</si>
  <si>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</si>
  <si>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</si>
  <si>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</si>
  <si>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</si>
  <si>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</si>
  <si>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</si>
  <si>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</si>
  <si>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</si>
  <si>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</si>
  <si>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</si>
  <si>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</si>
  <si>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</si>
  <si>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</si>
  <si>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</si>
  <si>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</si>
  <si>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</si>
  <si>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</si>
  <si>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</si>
  <si>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</si>
  <si>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</si>
  <si>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</si>
  <si>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</si>
  <si>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</si>
  <si>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</si>
  <si>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</si>
  <si>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</si>
  <si>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</si>
  <si>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</si>
  <si>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</si>
  <si>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</si>
  <si>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</si>
  <si>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</si>
  <si>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</si>
  <si>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</si>
  <si>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</si>
  <si>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</si>
  <si>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</si>
  <si>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</si>
  <si>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</si>
  <si>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</si>
  <si>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</si>
  <si>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</si>
  <si>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</si>
  <si>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</si>
  <si>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</si>
  <si>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</si>
  <si>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</si>
  <si>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</si>
  <si>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</si>
  <si>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</si>
  <si>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</si>
  <si>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</si>
  <si>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</si>
  <si>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</si>
  <si>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</si>
  <si>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</si>
  <si>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</si>
  <si>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</si>
  <si>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</si>
  <si>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</si>
  <si>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</si>
  <si>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</si>
  <si>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</si>
  <si>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</si>
  <si>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</si>
  <si>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</si>
  <si>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</si>
  <si>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</si>
  <si>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</si>
  <si>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</si>
  <si>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</si>
  <si>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</si>
  <si>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</si>
  <si>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</si>
  <si>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</si>
  <si>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</si>
  <si>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</si>
  <si>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</si>
  <si>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</si>
  <si>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</si>
  <si>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</si>
  <si>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</si>
  <si>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</si>
  <si>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</si>
  <si>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</si>
  <si>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</si>
  <si>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</si>
  <si>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</si>
  <si>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</si>
  <si>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</si>
  <si>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</si>
  <si>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</si>
  <si>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</si>
  <si>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</si>
  <si>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</si>
  <si>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</si>
  <si>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</si>
  <si>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</si>
  <si>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</si>
  <si>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</si>
  <si>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</si>
  <si>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</si>
  <si>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</si>
  <si>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</si>
  <si>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</si>
  <si>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</si>
  <si>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</si>
  <si>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</si>
  <si>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</si>
  <si>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</si>
  <si>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</si>
  <si>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</si>
  <si>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</si>
  <si>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</si>
  <si>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</si>
  <si>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</si>
  <si>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</si>
  <si>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</si>
  <si>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</si>
  <si>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</si>
  <si>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</si>
  <si>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</si>
  <si>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</si>
  <si>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</si>
  <si>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</si>
  <si>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</si>
  <si>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</si>
  <si>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</si>
  <si>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</si>
  <si>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</si>
  <si>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</si>
  <si>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</si>
  <si>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</si>
  <si>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</si>
  <si>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</si>
  <si>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</si>
  <si>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</si>
  <si>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</si>
  <si>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</si>
  <si>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</si>
  <si>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</si>
  <si>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</si>
  <si>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</si>
  <si>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</si>
  <si>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</si>
  <si>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</si>
  <si>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</si>
  <si>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</si>
  <si>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</si>
  <si>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</si>
  <si>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</si>
  <si>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</si>
  <si>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</si>
  <si>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</si>
  <si>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</si>
  <si>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</si>
  <si>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</si>
  <si>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</si>
  <si>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</si>
  <si>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</si>
  <si>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</si>
  <si>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</si>
  <si>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</si>
  <si>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</si>
  <si>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</si>
  <si>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</si>
  <si>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</si>
  <si>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</si>
  <si>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</si>
  <si>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</si>
  <si>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</si>
  <si>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</si>
  <si>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</si>
  <si>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</si>
  <si>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</si>
  <si>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</si>
  <si>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</si>
  <si>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</si>
  <si>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</si>
  <si>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</si>
  <si>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</si>
  <si>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</si>
  <si>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</si>
  <si>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</si>
  <si>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</si>
  <si>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</si>
  <si>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</si>
  <si>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</si>
  <si>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</si>
  <si>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</si>
  <si>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</si>
  <si>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</si>
  <si>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</si>
  <si>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</si>
  <si>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</si>
  <si>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</si>
  <si>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</si>
  <si>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</si>
  <si>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</si>
  <si>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</si>
  <si>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</si>
  <si>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</si>
  <si>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</si>
  <si>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</si>
  <si>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</si>
  <si>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</si>
  <si>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</si>
  <si>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</si>
  <si>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</si>
  <si>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</si>
  <si>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</si>
  <si>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</si>
  <si>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</si>
  <si>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</si>
  <si>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</si>
  <si>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</si>
  <si>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</si>
  <si>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</si>
  <si>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</si>
  <si>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</si>
  <si>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</si>
  <si>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</si>
  <si>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</si>
  <si>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</si>
  <si>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</si>
  <si>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</si>
  <si>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</si>
  <si>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</si>
  <si>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</si>
  <si>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</si>
  <si>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</si>
  <si>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</si>
  <si>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</si>
  <si>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</si>
  <si>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</si>
  <si>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</si>
  <si>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</si>
  <si>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</si>
  <si>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</si>
  <si>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</si>
  <si>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</si>
  <si>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</si>
  <si>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</si>
  <si>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</si>
  <si>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</si>
  <si>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</si>
  <si>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</si>
  <si>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</si>
  <si>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</si>
  <si>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</si>
  <si>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</si>
  <si>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</si>
  <si>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</si>
  <si>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</si>
  <si>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</si>
  <si>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</si>
  <si>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</si>
  <si>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</si>
  <si>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</si>
  <si>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</si>
  <si>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</si>
  <si>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</si>
  <si>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</si>
  <si>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</si>
  <si>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</si>
  <si>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</si>
  <si>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</si>
  <si>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</si>
  <si>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</si>
  <si>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</si>
  <si>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</si>
  <si>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</si>
  <si>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</si>
  <si>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</si>
  <si>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</si>
  <si>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</si>
  <si>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</si>
  <si>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</si>
  <si>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</si>
  <si>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</si>
  <si>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</si>
  <si>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</si>
  <si>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</si>
  <si>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</si>
  <si>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</si>
  <si>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</si>
  <si>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</si>
  <si>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</si>
  <si>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</si>
  <si>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</si>
  <si>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</si>
  <si>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</si>
  <si>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</si>
  <si>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</si>
  <si>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</si>
  <si>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</si>
  <si>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</si>
  <si>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</si>
  <si>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</si>
  <si>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</si>
  <si>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</si>
  <si>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</si>
  <si>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</si>
  <si>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</si>
  <si>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</si>
  <si>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</si>
  <si>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</si>
  <si>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</si>
  <si>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</si>
  <si>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</si>
  <si>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</si>
  <si>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</si>
  <si>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</si>
  <si>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</si>
  <si>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</si>
  <si>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</si>
  <si>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</si>
  <si>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</si>
  <si>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</si>
  <si>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</si>
  <si>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</si>
  <si>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</si>
  <si>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</si>
  <si>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</si>
  <si>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</si>
  <si>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</si>
  <si>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</si>
  <si>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</si>
  <si>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</si>
  <si>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</si>
  <si>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</si>
  <si>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</si>
  <si>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</si>
  <si>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</si>
  <si>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</si>
  <si>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</si>
  <si>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</si>
  <si>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</si>
  <si>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</si>
  <si>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</si>
  <si>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</si>
  <si>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</si>
  <si>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</si>
  <si>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</si>
  <si>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</si>
  <si>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</si>
  <si>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</si>
  <si>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</si>
  <si>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</si>
  <si>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</si>
  <si>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</si>
  <si>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</si>
  <si>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</si>
  <si>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</si>
  <si>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</si>
  <si>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</si>
  <si>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</si>
  <si>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</si>
  <si>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</si>
  <si>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</si>
  <si>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</si>
  <si>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</si>
  <si>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</si>
  <si>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</si>
  <si>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</si>
  <si>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</si>
  <si>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</si>
  <si>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</si>
  <si>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</si>
  <si>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</si>
  <si>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</si>
  <si>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</si>
  <si>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</si>
  <si>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</si>
  <si>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</si>
  <si>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</si>
  <si>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</si>
  <si>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</si>
  <si>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</si>
  <si>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</si>
  <si>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</si>
  <si>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</si>
  <si>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</si>
  <si>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</si>
  <si>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</si>
  <si>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</si>
  <si>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</si>
  <si>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</si>
  <si>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</si>
  <si>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</si>
  <si>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</si>
  <si>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</si>
  <si>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</si>
  <si>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</si>
  <si>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</si>
  <si>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</si>
  <si>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</si>
  <si>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</si>
  <si>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</si>
  <si>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</si>
  <si>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</si>
  <si>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</si>
  <si>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</si>
  <si>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</si>
  <si>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</si>
  <si>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</si>
  <si>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</si>
  <si>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</si>
  <si>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</si>
  <si>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</si>
  <si>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</si>
  <si>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</si>
  <si>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</si>
  <si>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</si>
  <si>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</si>
  <si>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</si>
  <si>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</si>
  <si>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</si>
  <si>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</si>
  <si>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</si>
  <si>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</si>
  <si>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</si>
  <si>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</si>
  <si>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</si>
  <si>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</si>
  <si>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</si>
  <si>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</si>
  <si>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</si>
  <si>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</si>
  <si>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</si>
  <si>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</si>
  <si>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</si>
  <si>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</si>
  <si>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</si>
  <si>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</si>
  <si>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</si>
  <si>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</si>
  <si>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</si>
  <si>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</si>
  <si>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</si>
  <si>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</si>
  <si>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</si>
  <si>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</si>
  <si>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</si>
  <si>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</si>
  <si>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</si>
  <si>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</si>
  <si>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</si>
  <si>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</si>
  <si>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</si>
  <si>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</si>
  <si>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</si>
  <si>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</si>
  <si>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</si>
  <si>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</si>
  <si>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</si>
  <si>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</si>
  <si>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</si>
  <si>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</si>
  <si>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</si>
  <si>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</si>
  <si>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</si>
  <si>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</si>
  <si>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</si>
  <si>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</si>
  <si>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</si>
  <si>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</si>
  <si>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</si>
  <si>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</si>
  <si>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</si>
  <si>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</si>
  <si>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</si>
  <si>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</si>
  <si>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</si>
  <si>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</si>
  <si>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</si>
  <si>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</si>
  <si>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</si>
  <si>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</si>
  <si>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</si>
  <si>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</si>
  <si>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</si>
  <si>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</si>
  <si>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</si>
  <si>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</si>
  <si>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</si>
  <si>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</si>
  <si>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</si>
  <si>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</si>
  <si>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</si>
  <si>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</si>
  <si>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</si>
  <si>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</si>
  <si>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</si>
  <si>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</si>
  <si>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</si>
  <si>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</si>
  <si>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</si>
  <si>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</si>
  <si>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</si>
  <si>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</si>
  <si>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</si>
  <si>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</si>
  <si>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</si>
  <si>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</si>
  <si>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</si>
  <si>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</si>
  <si>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</si>
  <si>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</si>
  <si>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</si>
  <si>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</si>
  <si>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</si>
  <si>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</si>
  <si>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</si>
  <si>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</si>
  <si>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</si>
  <si>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</si>
  <si>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</si>
  <si>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</si>
  <si>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</si>
  <si>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</si>
  <si>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</si>
  <si>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</si>
  <si>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</si>
  <si>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</si>
  <si>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</si>
  <si>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</si>
  <si>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</si>
  <si>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</si>
  <si>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</si>
  <si>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</si>
  <si>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</si>
  <si>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</si>
  <si>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</si>
  <si>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</si>
  <si>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</si>
  <si>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</si>
  <si>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</si>
  <si>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</si>
  <si>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</si>
  <si>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</si>
  <si>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</si>
  <si>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</si>
  <si>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</si>
  <si>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</si>
  <si>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</si>
  <si>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</si>
  <si>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</si>
  <si>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</si>
  <si>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</si>
  <si>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</si>
  <si>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</si>
  <si>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</si>
  <si>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</si>
  <si>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</si>
  <si>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</si>
  <si>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</si>
  <si>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</si>
  <si>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</si>
  <si>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</si>
  <si>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</si>
  <si>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</si>
  <si>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</si>
  <si>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</si>
  <si>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</si>
  <si>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</si>
  <si>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</si>
  <si>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</si>
  <si>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</si>
  <si>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</si>
  <si>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</si>
  <si>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</si>
  <si>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</si>
  <si>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</si>
  <si>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</si>
  <si>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</si>
  <si>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</si>
  <si>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</si>
  <si>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</si>
  <si>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</si>
  <si>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</si>
  <si>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</si>
  <si>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</si>
  <si>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</si>
  <si>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</si>
  <si>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</si>
  <si>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</si>
  <si>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</si>
  <si>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</si>
  <si>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</si>
  <si>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</si>
  <si>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</si>
  <si>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</si>
  <si>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</si>
  <si>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</si>
  <si>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</si>
  <si>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</si>
  <si>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</si>
  <si>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</si>
  <si>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</si>
  <si>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</si>
  <si>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</si>
  <si>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</si>
  <si>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</si>
  <si>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</si>
  <si>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</si>
  <si>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</si>
  <si>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</si>
  <si>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</si>
  <si>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</si>
  <si>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</si>
  <si>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</si>
  <si>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</si>
  <si>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</si>
  <si>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</si>
  <si>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</si>
  <si>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</si>
  <si>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</si>
  <si>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</si>
  <si>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</si>
  <si>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</si>
  <si>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</si>
  <si>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</si>
  <si>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</si>
  <si>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</si>
  <si>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</si>
  <si>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</si>
  <si>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</si>
  <si>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</si>
  <si>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</si>
  <si>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</si>
  <si>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</si>
  <si>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</si>
  <si>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</si>
  <si>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</si>
  <si>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</si>
  <si>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</si>
  <si>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</si>
  <si>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</si>
  <si>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</si>
  <si>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</si>
  <si>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</si>
  <si>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</si>
  <si>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</si>
  <si>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</si>
  <si>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</si>
  <si>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</si>
  <si>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</si>
  <si>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</si>
  <si>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</si>
  <si>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</si>
  <si>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</si>
  <si>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</si>
  <si>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</si>
  <si>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</si>
  <si>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</si>
  <si>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</si>
  <si>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</si>
  <si>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</si>
  <si>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</si>
  <si>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</si>
  <si>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</si>
  <si>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</si>
  <si>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</si>
  <si>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</si>
  <si>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</si>
  <si>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</si>
  <si>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</si>
  <si>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</si>
  <si>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</si>
  <si>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</si>
  <si>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</si>
  <si>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</si>
  <si>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</si>
  <si>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</si>
  <si>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</si>
  <si>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</si>
  <si>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</si>
  <si>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</si>
  <si>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</si>
  <si>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</si>
  <si>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</si>
  <si>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</si>
  <si>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</si>
  <si>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</si>
  <si>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</si>
  <si>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</si>
  <si>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</si>
  <si>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</si>
  <si>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</si>
  <si>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</si>
  <si>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</si>
  <si>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</si>
  <si>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</si>
  <si>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</si>
  <si>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</si>
  <si>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</si>
  <si>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</si>
  <si>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</si>
  <si>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</si>
  <si>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</si>
  <si>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</si>
  <si>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</si>
  <si>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</si>
  <si>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</si>
  <si>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</si>
  <si>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</si>
  <si>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</si>
  <si>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</si>
  <si>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</si>
  <si>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</si>
  <si>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</si>
  <si>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</si>
  <si>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</si>
  <si>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</si>
  <si>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</si>
  <si>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</si>
  <si>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</si>
  <si>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</si>
  <si>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</si>
  <si>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</si>
  <si>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</si>
  <si>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</si>
  <si>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</si>
  <si>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</si>
  <si>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</si>
  <si>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</si>
  <si>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</si>
  <si>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</si>
  <si>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</si>
  <si>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</si>
  <si>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</si>
  <si>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</si>
  <si>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</si>
  <si>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</si>
  <si>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</si>
  <si>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</si>
  <si>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</si>
  <si>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</si>
  <si>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</si>
  <si>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</si>
  <si>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</si>
  <si>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</si>
  <si>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</si>
  <si>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</si>
  <si>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</si>
  <si>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</si>
  <si>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</si>
  <si>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</si>
  <si>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</si>
  <si>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</si>
  <si>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</si>
  <si>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</si>
  <si>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</si>
  <si>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</si>
  <si>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</si>
  <si>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</si>
  <si>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</si>
  <si>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</si>
  <si>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</si>
  <si>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</si>
  <si>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</si>
  <si>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</si>
  <si>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</si>
  <si>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</si>
  <si>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</si>
  <si>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</si>
  <si>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</si>
  <si>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</si>
  <si>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</si>
  <si>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</si>
  <si>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</si>
  <si>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</si>
  <si>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</si>
  <si>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</si>
  <si>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</si>
  <si>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</si>
  <si>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</si>
  <si>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</si>
  <si>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</si>
  <si>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</si>
  <si>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</si>
  <si>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</si>
  <si>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</si>
  <si>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</si>
  <si>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</si>
  <si>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</si>
  <si>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</si>
  <si>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</si>
  <si>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</si>
  <si>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</si>
  <si>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</si>
  <si>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</si>
  <si>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</si>
  <si>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</si>
  <si>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</si>
  <si>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</si>
  <si>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</si>
  <si>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</si>
  <si>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</si>
  <si>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</si>
  <si>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</si>
  <si>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</si>
  <si>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</si>
  <si>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</si>
  <si>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</si>
  <si>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</si>
  <si>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</si>
  <si>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</si>
  <si>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</si>
  <si>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</si>
  <si>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</si>
  <si>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</si>
  <si>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</si>
  <si>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</si>
  <si>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</si>
  <si>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</si>
  <si>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</si>
  <si>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</si>
  <si>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</si>
  <si>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</si>
  <si>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</si>
  <si>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</si>
  <si>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</si>
  <si>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</si>
  <si>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</si>
  <si>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</si>
  <si>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</si>
  <si>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</si>
  <si>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</si>
  <si>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</si>
  <si>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</si>
  <si>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</si>
  <si>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</si>
  <si>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</si>
  <si>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</si>
  <si>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</si>
  <si>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</si>
  <si>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</si>
  <si>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</si>
  <si>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</si>
  <si>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</si>
  <si>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</si>
  <si>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</si>
  <si>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</si>
  <si>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</si>
  <si>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</si>
  <si>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</si>
  <si>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</si>
  <si>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</si>
  <si>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</si>
  <si>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</si>
  <si>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</si>
  <si>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</si>
  <si>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</si>
  <si>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</si>
  <si>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</si>
  <si>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</si>
  <si>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</si>
  <si>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</si>
  <si>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</si>
  <si>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</si>
  <si>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</si>
  <si>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</si>
  <si>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</si>
  <si>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</si>
  <si>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</si>
  <si>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</si>
  <si>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</si>
  <si>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</si>
  <si>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</si>
  <si>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</si>
  <si>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</si>
  <si>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</si>
  <si>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</si>
  <si>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</si>
  <si>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</si>
  <si>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</si>
  <si>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</si>
  <si>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</si>
  <si>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</si>
  <si>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</si>
  <si>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</si>
  <si>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</si>
  <si>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</si>
  <si>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</si>
  <si>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</si>
  <si>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</si>
  <si>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</si>
  <si>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</si>
  <si>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</si>
  <si>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</si>
  <si>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</si>
  <si>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</si>
  <si>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</si>
  <si>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</si>
  <si>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</si>
  <si>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</si>
  <si>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</si>
  <si>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</si>
  <si>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</si>
  <si>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</si>
  <si>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</si>
  <si>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</si>
  <si>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</si>
  <si>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</si>
  <si>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</si>
  <si>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</si>
  <si>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</si>
  <si>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</si>
  <si>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</si>
  <si>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</si>
  <si>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</si>
  <si>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</si>
  <si>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</si>
  <si>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</si>
  <si>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</si>
  <si>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</si>
  <si>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</si>
  <si>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</si>
  <si>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</si>
  <si>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</si>
  <si>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</si>
  <si>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</si>
  <si>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</si>
  <si>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</si>
  <si>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</si>
  <si>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</si>
  <si>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</si>
  <si>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</si>
  <si>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</si>
  <si>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</si>
  <si>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</si>
  <si>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</si>
  <si>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</si>
  <si>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</si>
  <si>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</si>
  <si>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</si>
  <si>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</si>
  <si>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</si>
  <si>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</si>
  <si>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</si>
  <si>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</si>
  <si>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</si>
  <si>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</si>
  <si>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</si>
  <si>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</si>
  <si>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</si>
  <si>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</si>
  <si>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</si>
  <si>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</si>
  <si>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</si>
  <si>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</si>
  <si>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</si>
  <si>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</si>
  <si>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</si>
  <si>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</si>
  <si>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</si>
  <si>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</si>
  <si>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</si>
  <si>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</si>
  <si>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</si>
  <si>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</si>
  <si>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</si>
  <si>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</si>
  <si>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</si>
  <si>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</si>
  <si>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</si>
  <si>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</si>
  <si>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</si>
  <si>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</si>
  <si>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</si>
  <si>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</si>
  <si>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</si>
  <si>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</si>
  <si>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</si>
  <si>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</si>
  <si>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</si>
  <si>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</si>
  <si>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</si>
  <si>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</si>
  <si>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</si>
  <si>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</si>
  <si>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</si>
  <si>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</si>
  <si>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</si>
  <si>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</si>
  <si>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</si>
  <si>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</si>
  <si>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</si>
  <si>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</si>
  <si>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</si>
  <si>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</si>
  <si>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</si>
  <si>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</si>
  <si>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</si>
  <si>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</si>
  <si>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</si>
  <si>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</si>
  <si>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</si>
  <si>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</si>
  <si>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</si>
  <si>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</si>
  <si>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</si>
  <si>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</si>
  <si>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</si>
  <si>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</si>
  <si>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</si>
  <si>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</si>
  <si>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</si>
  <si>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</si>
  <si>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</si>
  <si>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</si>
  <si>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</si>
  <si>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</si>
  <si>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</si>
  <si>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</si>
  <si>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</si>
  <si>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</si>
  <si>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</si>
  <si>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</si>
  <si>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</si>
  <si>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</si>
  <si>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</si>
  <si>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</si>
  <si>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</si>
  <si>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</si>
  <si>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</si>
  <si>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</si>
  <si>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</si>
  <si>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</si>
  <si>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</si>
  <si>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</si>
  <si>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</si>
  <si>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</si>
  <si>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</si>
  <si>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</si>
  <si>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</si>
  <si>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</si>
  <si>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</si>
  <si>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</si>
  <si>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</si>
  <si>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</si>
  <si>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</si>
  <si>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</si>
  <si>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</si>
  <si>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</si>
  <si>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</si>
  <si>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</si>
  <si>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</si>
  <si>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</si>
  <si>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</si>
  <si>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</si>
  <si>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</si>
  <si>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</si>
  <si>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</si>
  <si>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</si>
  <si>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</si>
  <si>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</si>
  <si>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</si>
  <si>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</si>
  <si>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</si>
  <si>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</si>
  <si>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</si>
  <si>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</si>
  <si>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</si>
  <si>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</si>
  <si>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</si>
  <si>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</si>
  <si>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</si>
  <si>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</si>
  <si>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</si>
  <si>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</si>
  <si>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</si>
  <si>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</si>
  <si>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</si>
  <si>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</si>
  <si>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</si>
  <si>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</si>
  <si>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</si>
  <si>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</si>
  <si>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</si>
  <si>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</si>
  <si>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</si>
  <si>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</si>
  <si>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</si>
  <si>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</si>
  <si>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</si>
  <si>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</si>
  <si>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</si>
  <si>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</si>
  <si>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</si>
  <si>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</si>
  <si>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</si>
  <si>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</si>
  <si>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</si>
  <si>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</si>
  <si>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</si>
  <si>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</si>
  <si>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</si>
  <si>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</si>
  <si>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</si>
  <si>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</si>
  <si>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</si>
  <si>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</si>
  <si>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</si>
  <si>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</si>
  <si>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</si>
  <si>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</si>
  <si>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</si>
  <si>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</si>
  <si>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</si>
  <si>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</si>
  <si>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</si>
  <si>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</si>
  <si>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</si>
  <si>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</si>
  <si>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</si>
  <si>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</si>
  <si>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</si>
  <si>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</si>
  <si>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</si>
  <si>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</si>
  <si>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</si>
  <si>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</si>
  <si>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</si>
  <si>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</si>
  <si>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</si>
  <si>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</si>
  <si>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</si>
  <si>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</si>
  <si>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</si>
  <si>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</si>
  <si>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</si>
  <si>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</si>
  <si>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</si>
  <si>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</si>
  <si>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</si>
  <si>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</si>
  <si>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</si>
  <si>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</si>
  <si>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</si>
  <si>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</si>
  <si>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</si>
  <si>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</si>
  <si>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</si>
  <si>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</si>
  <si>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</si>
  <si>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</si>
  <si>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</si>
  <si>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</si>
  <si>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</si>
  <si>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</si>
  <si>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</si>
  <si>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</si>
  <si>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</si>
  <si>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</si>
  <si>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</si>
  <si>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</si>
  <si>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</si>
  <si>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</si>
  <si>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</si>
  <si>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</si>
  <si>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</si>
  <si>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</si>
  <si>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</si>
  <si>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</si>
  <si>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</si>
  <si>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</si>
  <si>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</si>
  <si>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</si>
  <si>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</si>
  <si>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</si>
  <si>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</si>
  <si>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</si>
  <si>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</si>
  <si>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</si>
  <si>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</si>
  <si>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</si>
  <si>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</si>
  <si>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</si>
  <si>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</si>
  <si>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</si>
  <si>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</si>
  <si>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</si>
  <si>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</si>
  <si>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</si>
  <si>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</si>
  <si>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</si>
  <si>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</si>
  <si>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</si>
  <si>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</si>
  <si>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</si>
  <si>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</si>
  <si>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</si>
  <si>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</si>
  <si>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</si>
  <si>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</si>
  <si>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</si>
  <si>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</si>
  <si>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</si>
  <si>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</si>
  <si>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</si>
  <si>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</si>
  <si>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</si>
  <si>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</si>
  <si>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</si>
  <si>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</si>
  <si>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</si>
  <si>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</si>
  <si>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</si>
  <si>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</si>
  <si>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</si>
  <si>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</si>
  <si>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</si>
  <si>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</si>
  <si>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</si>
  <si>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</si>
  <si>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</si>
  <si>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</si>
  <si>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</si>
  <si>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</si>
  <si>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</si>
  <si>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</si>
  <si>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</si>
  <si>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</si>
  <si>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</si>
  <si>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</si>
  <si>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</si>
  <si>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</si>
  <si>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</si>
  <si>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</si>
  <si>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</si>
  <si>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</si>
  <si>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</si>
  <si>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</si>
  <si>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</si>
  <si>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</si>
  <si>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</si>
  <si>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</si>
  <si>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</si>
  <si>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</si>
  <si>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</si>
  <si>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</si>
  <si>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</si>
  <si>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</si>
  <si>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</si>
  <si>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</si>
  <si>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</si>
  <si>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</si>
  <si>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</si>
  <si>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</si>
  <si>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</si>
  <si>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</si>
  <si>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</si>
  <si>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</si>
  <si>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</si>
  <si>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</si>
  <si>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</si>
  <si>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</si>
  <si>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</si>
  <si>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</si>
  <si>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</si>
  <si>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</si>
  <si>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</si>
  <si>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</si>
  <si>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</si>
  <si>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</si>
  <si>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</si>
  <si>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</si>
  <si>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</si>
  <si>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</si>
  <si>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</si>
  <si>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</si>
  <si>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</si>
  <si>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</si>
  <si>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</si>
  <si>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</si>
  <si>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</si>
  <si>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</si>
  <si>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</si>
  <si>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</si>
  <si>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</si>
  <si>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</si>
  <si>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</si>
  <si>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</si>
  <si>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</si>
  <si>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</si>
  <si>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</si>
  <si>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</si>
  <si>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</si>
  <si>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</si>
  <si>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</si>
  <si>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</si>
  <si>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</si>
  <si>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</si>
  <si>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</si>
  <si>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</si>
  <si>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</si>
  <si>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</si>
  <si>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</si>
  <si>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</si>
  <si>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</si>
  <si>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</si>
  <si>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</si>
  <si>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</si>
  <si>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</si>
  <si>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</si>
  <si>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</si>
  <si>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</si>
  <si>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</si>
  <si>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</si>
  <si>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</si>
  <si>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</si>
  <si>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</si>
  <si>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</si>
  <si>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</si>
  <si>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</si>
  <si>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</si>
  <si>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</si>
  <si>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</si>
  <si>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</si>
  <si>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</si>
  <si>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</si>
  <si>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</si>
  <si>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</si>
  <si>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</si>
  <si>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</si>
  <si>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</si>
  <si>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</si>
  <si>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</si>
  <si>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</si>
  <si>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</si>
  <si>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</si>
  <si>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</si>
  <si>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</si>
  <si>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</si>
  <si>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</si>
  <si>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</si>
  <si>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</si>
  <si>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</si>
  <si>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</si>
  <si>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</si>
  <si>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</si>
  <si>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</si>
  <si>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</si>
  <si>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</si>
  <si>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</si>
  <si>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</si>
  <si>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</si>
  <si>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</si>
  <si>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</si>
  <si>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</si>
  <si>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</si>
  <si>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</si>
  <si>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</si>
  <si>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</si>
  <si>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</si>
  <si>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</si>
  <si>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</si>
  <si>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</si>
  <si>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</si>
  <si>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</si>
  <si>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</si>
  <si>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</si>
  <si>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</si>
  <si>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</si>
  <si>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</si>
  <si>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</si>
  <si>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</si>
  <si>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</si>
  <si>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</si>
  <si>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</si>
  <si>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</si>
  <si>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</si>
  <si>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</si>
  <si>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</si>
  <si>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</si>
  <si>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</si>
  <si>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</si>
  <si>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</si>
  <si>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</si>
  <si>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</si>
  <si>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</si>
  <si>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</si>
  <si>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</si>
  <si>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</si>
  <si>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</si>
  <si>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</si>
  <si>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</si>
  <si>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</si>
  <si>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</si>
  <si>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</si>
  <si>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</si>
  <si>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</si>
  <si>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</si>
  <si>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</si>
  <si>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</si>
  <si>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</si>
  <si>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</si>
  <si>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</si>
  <si>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</si>
  <si>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</si>
  <si>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</si>
  <si>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</si>
  <si>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</si>
  <si>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</si>
  <si>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</si>
  <si>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</si>
  <si>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</si>
  <si>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</si>
  <si>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</si>
  <si>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</si>
  <si>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</si>
  <si>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</si>
  <si>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</si>
  <si>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</si>
  <si>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</si>
  <si>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</si>
  <si>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</si>
  <si>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</si>
  <si>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</si>
  <si>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</si>
  <si>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</si>
  <si>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</si>
  <si>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</si>
  <si>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</si>
  <si>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</si>
  <si>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</si>
  <si>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</si>
  <si>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</si>
  <si>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</si>
  <si>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</si>
  <si>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</si>
  <si>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</si>
  <si>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</si>
  <si>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</si>
  <si>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</si>
  <si>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</si>
  <si>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</si>
  <si>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</si>
  <si>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</si>
  <si>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</si>
  <si>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</si>
  <si>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</si>
  <si>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</si>
  <si>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</si>
  <si>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</si>
  <si>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</si>
  <si>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</si>
  <si>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</si>
  <si>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</si>
  <si>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</si>
  <si>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</si>
  <si>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</si>
  <si>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</si>
  <si>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</si>
  <si>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</si>
  <si>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</si>
  <si>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</si>
  <si>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</si>
  <si>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</si>
  <si>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</si>
  <si>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</si>
  <si>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</si>
  <si>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</si>
  <si>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</si>
  <si>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</si>
  <si>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</si>
  <si>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</si>
  <si>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</si>
  <si>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</si>
  <si>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</si>
  <si>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</si>
  <si>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</si>
  <si>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</si>
  <si>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</si>
  <si>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</si>
  <si>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</si>
  <si>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</si>
  <si>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</si>
  <si>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</si>
  <si>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</si>
  <si>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</si>
  <si>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</si>
  <si>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</si>
  <si>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</si>
  <si>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</si>
  <si>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</si>
  <si>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</si>
  <si>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</si>
  <si>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</si>
  <si>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</si>
  <si>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</si>
  <si>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</si>
  <si>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</si>
  <si>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</si>
  <si>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</si>
  <si>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</si>
  <si>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</si>
  <si>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</si>
  <si>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</si>
  <si>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</si>
  <si>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</si>
  <si>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</si>
  <si>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</si>
  <si>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</si>
  <si>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</si>
  <si>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</si>
  <si>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</si>
  <si>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</si>
  <si>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</si>
  <si>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</si>
  <si>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</si>
  <si>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</si>
  <si>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</si>
  <si>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</si>
  <si>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</si>
  <si>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</si>
  <si>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</si>
  <si>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</si>
  <si>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</si>
  <si>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</si>
  <si>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</si>
  <si>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</si>
  <si>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</si>
  <si>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</si>
  <si>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</si>
  <si>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</si>
  <si>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</si>
  <si>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</si>
  <si>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</si>
  <si>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</si>
  <si>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</si>
  <si>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</si>
  <si>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</si>
  <si>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</si>
  <si>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</si>
  <si>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</si>
  <si>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</si>
  <si>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</si>
  <si>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</si>
  <si>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</si>
  <si>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</si>
  <si>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</si>
  <si>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</si>
  <si>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</si>
  <si>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</si>
  <si>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</si>
  <si>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</si>
  <si>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</si>
  <si>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</si>
  <si>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</si>
  <si>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</si>
  <si>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</si>
  <si>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</si>
  <si>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</si>
  <si>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</si>
  <si>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</si>
  <si>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</si>
  <si>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</si>
  <si>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</si>
  <si>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</si>
  <si>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</si>
  <si>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</si>
  <si>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</si>
  <si>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</si>
  <si>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</si>
  <si>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</si>
  <si>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</si>
  <si>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</si>
  <si>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</si>
  <si>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</si>
  <si>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</si>
  <si>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</si>
  <si>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</si>
  <si>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</si>
  <si>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</si>
  <si>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</si>
  <si>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</si>
  <si>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</si>
  <si>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</si>
  <si>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</si>
  <si>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</si>
  <si>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</si>
  <si>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</si>
  <si>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</si>
  <si>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</si>
  <si>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</si>
  <si>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</si>
  <si>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</si>
  <si>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</si>
  <si>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</si>
  <si>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</si>
  <si>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</si>
  <si>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</si>
  <si>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</si>
  <si>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</si>
  <si>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</si>
  <si>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</si>
  <si>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</si>
  <si>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</si>
  <si>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</si>
  <si>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</si>
  <si>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</si>
  <si>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</si>
  <si>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</si>
  <si>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</si>
  <si>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</si>
  <si>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</si>
  <si>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</si>
  <si>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</si>
  <si>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</si>
  <si>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</si>
  <si>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</si>
  <si>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</si>
  <si>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</si>
  <si>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</si>
  <si>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</si>
  <si>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</si>
  <si>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</si>
  <si>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</si>
  <si>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</si>
  <si>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</si>
  <si>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</si>
  <si>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</si>
  <si>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</si>
  <si>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</si>
  <si>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</si>
  <si>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</si>
  <si>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</si>
  <si>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</si>
  <si>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</si>
  <si>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</si>
  <si>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</si>
  <si>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</si>
  <si>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</si>
  <si>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</si>
  <si>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</si>
  <si>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</si>
  <si>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</si>
  <si>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</si>
  <si>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</si>
  <si>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</si>
  <si>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</si>
  <si>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</si>
  <si>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</si>
  <si>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</si>
  <si>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</si>
  <si>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</si>
  <si>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</si>
  <si>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</si>
  <si>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</si>
  <si>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</si>
  <si>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</si>
  <si>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</si>
  <si>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</si>
  <si>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</si>
  <si>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</si>
  <si>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</si>
  <si>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</si>
  <si>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</si>
  <si>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</si>
  <si>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</si>
  <si>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</si>
  <si>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</si>
  <si>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</si>
  <si>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</si>
  <si>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</si>
  <si>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</si>
  <si>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</si>
  <si>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</si>
  <si>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</si>
  <si>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</si>
  <si>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</si>
  <si>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</si>
  <si>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</si>
  <si>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</si>
  <si>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</si>
  <si>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</si>
  <si>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</si>
  <si>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</si>
  <si>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</si>
  <si>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</si>
  <si>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</si>
  <si>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</si>
  <si>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</si>
  <si>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</si>
  <si>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</si>
  <si>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</si>
  <si>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</si>
  <si>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</si>
  <si>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</si>
  <si>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</si>
  <si>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</si>
  <si>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</si>
  <si>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</si>
  <si>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</si>
  <si>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</si>
  <si>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</si>
  <si>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</si>
  <si>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</si>
  <si>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</si>
  <si>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</si>
  <si>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</si>
  <si>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</si>
  <si>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</si>
  <si>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</si>
  <si>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</si>
  <si>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</si>
  <si>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</si>
  <si>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</si>
  <si>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</si>
  <si>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</si>
  <si>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</si>
  <si>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</si>
  <si>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</si>
  <si>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</si>
  <si>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</si>
  <si>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</si>
  <si>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</si>
  <si>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</si>
  <si>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</si>
  <si>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</si>
  <si>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</si>
  <si>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</si>
  <si>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</si>
  <si>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</si>
  <si>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</si>
  <si>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</si>
  <si>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</si>
  <si>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</si>
  <si>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</si>
  <si>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</si>
  <si>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</si>
  <si>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</si>
  <si>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</si>
  <si>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</si>
  <si>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</si>
  <si>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</si>
  <si>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</si>
  <si>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</si>
  <si>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</si>
  <si>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</si>
  <si>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</si>
  <si>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</si>
  <si>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</si>
  <si>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</si>
  <si>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</si>
  <si>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</si>
  <si>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</si>
  <si>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</si>
  <si>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</si>
  <si>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</si>
  <si>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</si>
  <si>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</si>
  <si>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</si>
  <si>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</si>
  <si>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</si>
  <si>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</si>
  <si>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</si>
  <si>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</si>
  <si>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</si>
  <si>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</si>
  <si>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</si>
  <si>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</si>
  <si>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</si>
  <si>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</si>
  <si>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</si>
  <si>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</si>
  <si>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</si>
  <si>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</si>
  <si>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</si>
  <si>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</si>
  <si>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</si>
  <si>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</si>
  <si>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</si>
  <si>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</si>
  <si>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</si>
  <si>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</si>
  <si>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</si>
  <si>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</si>
  <si>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</si>
  <si>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</si>
  <si>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</si>
  <si>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</si>
  <si>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</si>
  <si>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</si>
  <si>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</si>
  <si>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</si>
  <si>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</si>
  <si>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</si>
  <si>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</si>
  <si>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</si>
  <si>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</si>
  <si>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</si>
  <si>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</si>
  <si>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</si>
  <si>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</si>
  <si>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</si>
  <si>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</si>
  <si>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</si>
  <si>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</si>
  <si>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</si>
  <si>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</si>
  <si>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</si>
  <si>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</si>
  <si>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</si>
  <si>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</si>
  <si>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</si>
  <si>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</si>
  <si>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</si>
  <si>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</si>
  <si>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</si>
  <si>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</si>
  <si>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</si>
  <si>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</si>
  <si>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</si>
  <si>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</si>
  <si>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</si>
  <si>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</si>
  <si>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</si>
  <si>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</si>
  <si>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</si>
  <si>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</si>
  <si>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</si>
  <si>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</si>
  <si>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</si>
  <si>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</si>
  <si>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</si>
  <si>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</si>
  <si>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</si>
  <si>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</si>
  <si>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</si>
  <si>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</si>
  <si>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</si>
  <si>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</si>
  <si>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</si>
  <si>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</si>
  <si>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</si>
  <si>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</si>
  <si>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</si>
  <si>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</si>
  <si>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</si>
  <si>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</si>
  <si>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</si>
  <si>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</si>
  <si>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</si>
  <si>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</si>
  <si>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</si>
  <si>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</si>
  <si>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</si>
  <si>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</si>
  <si>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</si>
  <si>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</si>
  <si>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</si>
  <si>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</si>
  <si>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</si>
  <si>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</si>
  <si>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</si>
  <si>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</si>
  <si>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</si>
  <si>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</si>
  <si>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</si>
  <si>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</si>
  <si>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</si>
  <si>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</si>
  <si>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</si>
  <si>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</si>
  <si>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</si>
  <si>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</si>
  <si>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</si>
  <si>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</si>
  <si>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</si>
  <si>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</si>
  <si>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</si>
  <si>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</si>
  <si>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</si>
  <si>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</si>
  <si>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</si>
  <si>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</si>
  <si>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</si>
  <si>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</si>
  <si>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</si>
  <si>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</si>
  <si>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</si>
  <si>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</si>
  <si>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</si>
  <si>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</si>
  <si>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</si>
  <si>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</si>
  <si>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</si>
  <si>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</si>
  <si>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</si>
  <si>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</si>
  <si>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</si>
  <si>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</si>
  <si>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</si>
  <si>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</si>
  <si>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</si>
  <si>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</si>
  <si>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</si>
  <si>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</si>
  <si>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</si>
  <si>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</si>
  <si>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</si>
  <si>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</si>
  <si>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</si>
  <si>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</si>
  <si>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</si>
  <si>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</si>
  <si>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</si>
  <si>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</si>
  <si>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</si>
  <si>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</si>
  <si>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</si>
  <si>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</si>
  <si>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</si>
  <si>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</si>
  <si>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</si>
  <si>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</si>
  <si>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</si>
  <si>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</si>
  <si>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</si>
  <si>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</si>
  <si>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</si>
  <si>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</si>
  <si>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</si>
  <si>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</si>
  <si>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</si>
  <si>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</si>
  <si>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</si>
  <si>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</si>
  <si>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</si>
  <si>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</si>
  <si>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</si>
  <si>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</si>
  <si>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</si>
  <si>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</si>
  <si>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</si>
  <si>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</si>
  <si>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</si>
  <si>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</si>
  <si>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</si>
  <si>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</si>
  <si>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</si>
  <si>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</si>
  <si>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</si>
  <si>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</si>
  <si>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</si>
  <si>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</si>
  <si>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</si>
  <si>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</si>
  <si>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</si>
  <si>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</si>
  <si>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</si>
  <si>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</si>
  <si>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</si>
  <si>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</si>
  <si>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</si>
  <si>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</si>
  <si>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</si>
  <si>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</si>
  <si>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</si>
  <si>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</si>
  <si>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</si>
  <si>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</si>
  <si>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</si>
  <si>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</si>
  <si>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</si>
  <si>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</si>
  <si>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</si>
  <si>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</si>
  <si>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</si>
  <si>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</si>
  <si>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</si>
  <si>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</si>
  <si>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</si>
  <si>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</si>
  <si>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</si>
  <si>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</si>
  <si>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</si>
  <si>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</si>
  <si>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</si>
  <si>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</si>
  <si>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</si>
  <si>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</si>
  <si>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</si>
  <si>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</si>
  <si>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</si>
  <si>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</si>
  <si>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</si>
  <si>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</si>
  <si>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</si>
  <si>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</si>
  <si>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</si>
  <si>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</si>
  <si>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</si>
  <si>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</si>
  <si>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</si>
  <si>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</si>
  <si>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</si>
  <si>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</si>
  <si>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</si>
  <si>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</si>
  <si>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</si>
  <si>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</si>
  <si>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</si>
  <si>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</si>
  <si>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</si>
  <si>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</si>
  <si>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</si>
  <si>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</si>
  <si>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</si>
  <si>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</si>
  <si>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</si>
  <si>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</si>
  <si>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</si>
  <si>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</si>
  <si>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</si>
  <si>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</si>
  <si>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</si>
  <si>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</si>
  <si>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</si>
  <si>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</si>
  <si>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</si>
  <si>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</si>
  <si>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</si>
  <si>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</si>
  <si>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</si>
  <si>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</si>
  <si>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</si>
  <si>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</si>
  <si>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</si>
  <si>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</si>
  <si>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</si>
  <si>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</si>
  <si>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</si>
  <si>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</si>
  <si>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</si>
  <si>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</si>
  <si>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</si>
  <si>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</si>
  <si>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</si>
  <si>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</si>
  <si>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</si>
  <si>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</si>
  <si>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</si>
  <si>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</si>
  <si>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</si>
  <si>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</si>
  <si>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</si>
  <si>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</si>
  <si>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</si>
  <si>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</si>
  <si>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</si>
  <si>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</si>
  <si>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</si>
  <si>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</si>
  <si>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</si>
  <si>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</si>
  <si>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</si>
  <si>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</si>
  <si>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</si>
  <si>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</si>
  <si>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</si>
  <si>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</si>
  <si>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</si>
  <si>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</si>
  <si>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</si>
  <si>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</si>
  <si>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</si>
  <si>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</si>
  <si>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</si>
  <si>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</si>
  <si>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</si>
  <si>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</si>
  <si>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</si>
  <si>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</si>
  <si>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</si>
  <si>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</si>
  <si>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</si>
  <si>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</si>
  <si>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</si>
  <si>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</si>
  <si>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</si>
  <si>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</si>
  <si>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</si>
  <si>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</si>
  <si>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</si>
  <si>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</si>
  <si>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</si>
  <si>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</si>
  <si>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</si>
  <si>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</si>
  <si>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</si>
  <si>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</si>
  <si>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</si>
  <si>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</si>
  <si>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</si>
  <si>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</si>
  <si>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</si>
  <si>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</si>
  <si>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</si>
  <si>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</si>
  <si>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</si>
  <si>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</si>
  <si>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</si>
  <si>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</si>
  <si>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</si>
  <si>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</si>
  <si>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</si>
  <si>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</si>
  <si>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</si>
  <si>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</si>
  <si>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</si>
  <si>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</si>
  <si>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</si>
  <si>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</si>
  <si>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</si>
  <si>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</si>
  <si>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</si>
  <si>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</si>
  <si>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</si>
  <si>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</si>
  <si>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</si>
  <si>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</si>
  <si>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</si>
  <si>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</si>
  <si>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</si>
  <si>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</si>
  <si>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</si>
  <si>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</si>
  <si>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</si>
  <si>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</si>
  <si>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</si>
  <si>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</si>
  <si>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</si>
  <si>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</si>
  <si>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</si>
  <si>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</si>
  <si>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</si>
  <si>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</si>
  <si>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</si>
  <si>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</si>
  <si>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</si>
  <si>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</si>
  <si>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</si>
  <si>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</si>
  <si>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</si>
  <si>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</si>
  <si>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</si>
  <si>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</si>
  <si>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</si>
  <si>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</si>
  <si>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</si>
  <si>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</si>
  <si>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</si>
  <si>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</si>
  <si>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</si>
  <si>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</si>
  <si>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</si>
  <si>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</si>
  <si>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</si>
  <si>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</si>
  <si>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</si>
  <si>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</si>
  <si>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</si>
  <si>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</si>
  <si>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</si>
  <si>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</si>
  <si>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</si>
  <si>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</si>
  <si>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</si>
  <si>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</si>
  <si>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</si>
  <si>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</si>
  <si>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</si>
  <si>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</si>
  <si>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</si>
  <si>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</si>
  <si>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</si>
  <si>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</si>
  <si>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</si>
  <si>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</si>
  <si>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</si>
  <si>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</si>
  <si>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</si>
  <si>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</si>
  <si>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</si>
  <si>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</si>
  <si>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</si>
  <si>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</si>
  <si>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</si>
  <si>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</si>
  <si>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</si>
  <si>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</si>
  <si>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</si>
  <si>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</si>
  <si>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</si>
  <si>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</si>
  <si>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</si>
  <si>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</si>
  <si>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</si>
  <si>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</si>
  <si>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</si>
  <si>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</si>
  <si>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</si>
  <si>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</si>
  <si>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</si>
  <si>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</si>
  <si>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</si>
  <si>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</si>
  <si>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</si>
  <si>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</si>
  <si>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</si>
  <si>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</si>
  <si>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</si>
  <si>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</si>
  <si>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</si>
  <si>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</si>
  <si>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</si>
  <si>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</si>
  <si>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</si>
  <si>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</si>
  <si>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</si>
  <si>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</si>
  <si>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</si>
  <si>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</si>
  <si>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</si>
  <si>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</si>
  <si>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</si>
  <si>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</si>
  <si>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</si>
  <si>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</si>
  <si>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</si>
  <si>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</si>
  <si>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</si>
  <si>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</si>
  <si>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</si>
  <si>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</si>
  <si>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</si>
  <si>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</si>
  <si>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</si>
  <si>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</si>
  <si>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</si>
  <si>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</si>
  <si>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</si>
  <si>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</si>
  <si>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</si>
  <si>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</si>
  <si>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</si>
  <si>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</si>
  <si>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</si>
  <si>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</si>
  <si>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</si>
  <si>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</si>
  <si>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</si>
  <si>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</si>
  <si>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</si>
  <si>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</si>
  <si>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</si>
  <si>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</si>
  <si>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</si>
  <si>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</si>
  <si>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</si>
  <si>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</si>
  <si>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</si>
  <si>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</si>
  <si>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</si>
  <si>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</si>
  <si>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</si>
  <si>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</si>
  <si>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</si>
  <si>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</si>
  <si>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</si>
  <si>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</si>
  <si>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</si>
  <si>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</si>
  <si>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</si>
  <si>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</si>
  <si>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</si>
  <si>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</si>
  <si>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</si>
  <si>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</si>
  <si>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</si>
  <si>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</si>
  <si>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</si>
  <si>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</si>
  <si>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</si>
  <si>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</si>
  <si>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</si>
  <si>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</si>
  <si>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</si>
  <si>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</si>
  <si>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</si>
  <si>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</si>
  <si>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</si>
  <si>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</si>
  <si>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</si>
  <si>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</si>
  <si>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</si>
  <si>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</si>
  <si>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</si>
  <si>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</si>
  <si>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</si>
  <si>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</si>
  <si>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</si>
  <si>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</si>
  <si>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</si>
  <si>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</si>
  <si>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</si>
  <si>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</si>
  <si>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</si>
  <si>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</si>
  <si>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</si>
  <si>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</si>
  <si>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</si>
  <si>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</si>
  <si>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</si>
  <si>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</si>
  <si>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</si>
  <si>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</si>
  <si>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</si>
  <si>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</si>
  <si>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</si>
  <si>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</si>
  <si>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</si>
  <si>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</si>
  <si>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</si>
  <si>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</si>
  <si>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</si>
  <si>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</si>
  <si>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</si>
  <si>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</si>
  <si>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</si>
  <si>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</si>
  <si>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</si>
  <si>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</si>
  <si>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</si>
  <si>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</si>
  <si>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</si>
  <si>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</si>
  <si>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</si>
  <si>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</si>
  <si>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</si>
  <si>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</si>
  <si>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</si>
  <si>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</si>
  <si>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</si>
  <si>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</si>
  <si>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</si>
  <si>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</si>
  <si>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</si>
  <si>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</si>
  <si>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</si>
  <si>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</si>
  <si>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</si>
  <si>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</si>
  <si>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</si>
  <si>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</si>
  <si>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</si>
  <si>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</si>
  <si>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</si>
  <si>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</si>
  <si>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</si>
  <si>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</si>
  <si>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</si>
  <si>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</si>
  <si>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</si>
  <si>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</si>
  <si>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</si>
  <si>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</si>
  <si>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</si>
  <si>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</si>
  <si>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</si>
  <si>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</si>
  <si>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</si>
  <si>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</si>
  <si>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</si>
  <si>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</si>
  <si>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</si>
  <si>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</si>
  <si>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</si>
  <si>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</si>
  <si>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</si>
  <si>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</si>
  <si>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</si>
  <si>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</si>
  <si>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</si>
  <si>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</si>
  <si>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</si>
  <si>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</si>
  <si>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</si>
  <si>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</si>
  <si>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</si>
  <si>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</si>
  <si>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</si>
  <si>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</si>
  <si>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</si>
  <si>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</si>
  <si>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</si>
  <si>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</si>
  <si>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</si>
  <si>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</si>
  <si>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</si>
  <si>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</si>
  <si>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</si>
  <si>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</si>
  <si>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</si>
  <si>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</si>
  <si>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</si>
  <si>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</si>
  <si>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</si>
  <si>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</si>
  <si>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</si>
  <si>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</si>
  <si>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</si>
  <si>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</si>
  <si>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</si>
  <si>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</si>
  <si>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</si>
  <si>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</si>
  <si>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</si>
  <si>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</si>
  <si>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</si>
  <si>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</si>
  <si>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</si>
  <si>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</si>
  <si>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</si>
  <si>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</si>
  <si>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</si>
  <si>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</si>
  <si>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</si>
  <si>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</si>
  <si>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</si>
  <si>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</si>
  <si>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</si>
  <si>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</si>
  <si>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</si>
  <si>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</si>
  <si>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</si>
  <si>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</si>
  <si>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</si>
  <si>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</si>
  <si>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</si>
  <si>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</si>
  <si>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</si>
  <si>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</si>
  <si>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</si>
  <si>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</si>
  <si>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</si>
  <si>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</si>
  <si>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</si>
  <si>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</si>
  <si>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</si>
  <si>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</si>
  <si>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</si>
  <si>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</si>
  <si>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</si>
  <si>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</si>
  <si>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</si>
  <si>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</si>
  <si>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</si>
  <si>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</si>
  <si>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</si>
  <si>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</si>
  <si>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</si>
  <si>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</si>
  <si>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</si>
  <si>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</si>
  <si>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</si>
  <si>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</si>
  <si>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</si>
  <si>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</si>
  <si>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</si>
  <si>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</si>
  <si>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</si>
  <si>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</si>
  <si>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</si>
  <si>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</si>
  <si>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</si>
  <si>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</si>
  <si>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</si>
  <si>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</si>
  <si>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</si>
  <si>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</si>
  <si>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</si>
  <si>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</si>
  <si>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</si>
  <si>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</si>
  <si>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</si>
  <si>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</si>
  <si>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</si>
  <si>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</si>
  <si>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</si>
  <si>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</si>
  <si>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</si>
  <si>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</si>
  <si>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</si>
  <si>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</si>
  <si>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</si>
  <si>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</si>
  <si>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</si>
  <si>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</si>
  <si>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</si>
  <si>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</si>
  <si>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</si>
  <si>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</si>
  <si>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</si>
  <si>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</si>
  <si>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</si>
  <si>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</si>
  <si>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</si>
  <si>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</si>
  <si>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</si>
  <si>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</si>
  <si>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</si>
  <si>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</si>
  <si>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</si>
  <si>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</si>
  <si>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</si>
  <si>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</si>
  <si>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</si>
  <si>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</si>
  <si>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</si>
  <si>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</si>
  <si>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</si>
  <si>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</si>
  <si>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</si>
  <si>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</si>
  <si>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</si>
  <si>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</si>
  <si>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</si>
  <si>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</si>
  <si>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</si>
  <si>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</si>
  <si>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</si>
  <si>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</si>
  <si>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</si>
  <si>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</si>
  <si>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</si>
  <si>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</si>
  <si>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</si>
  <si>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</si>
  <si>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</si>
  <si>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</si>
  <si>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</si>
  <si>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</si>
  <si>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</si>
  <si>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</si>
  <si>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</si>
  <si>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</si>
  <si>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</si>
  <si>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</si>
  <si>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</si>
  <si>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</si>
  <si>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</si>
  <si>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</si>
  <si>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</si>
  <si>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</si>
  <si>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</si>
  <si>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</si>
  <si>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</si>
  <si>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</si>
  <si>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</si>
  <si>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</si>
  <si>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</si>
  <si>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</si>
  <si>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</si>
  <si>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</si>
  <si>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</si>
  <si>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</si>
  <si>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</si>
  <si>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</si>
  <si>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</si>
  <si>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</si>
  <si>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</si>
  <si>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</si>
  <si>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</si>
  <si>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</si>
  <si>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</si>
  <si>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</si>
  <si>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</si>
  <si>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</si>
  <si>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</si>
  <si>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</si>
  <si>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</si>
  <si>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</si>
  <si>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</si>
  <si>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</si>
  <si>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</si>
  <si>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</si>
  <si>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</si>
  <si>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</si>
  <si>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</si>
  <si>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</si>
  <si>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</si>
  <si>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</si>
  <si>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</si>
  <si>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</si>
  <si>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</si>
  <si>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</si>
  <si>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</si>
  <si>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</si>
  <si>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</si>
  <si>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</si>
  <si>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</si>
  <si>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</si>
  <si>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</si>
  <si>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</si>
  <si>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</si>
  <si>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</si>
  <si>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</si>
  <si>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</si>
  <si>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</si>
  <si>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</si>
  <si>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</si>
  <si>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</si>
  <si>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</si>
  <si>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</si>
  <si>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</si>
  <si>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</si>
  <si>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</si>
  <si>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</si>
  <si>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</si>
  <si>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</si>
  <si>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</si>
  <si>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</si>
  <si>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</si>
  <si>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</si>
  <si>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</si>
  <si>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</si>
  <si>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</si>
  <si>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</si>
  <si>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</si>
  <si>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</si>
  <si>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</si>
  <si>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</si>
  <si>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</si>
  <si>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</si>
  <si>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</si>
  <si>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</si>
  <si>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</si>
  <si>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</si>
  <si>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</si>
  <si>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</si>
  <si>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</si>
  <si>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</si>
  <si>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</si>
  <si>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</si>
  <si>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</si>
  <si>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</si>
  <si>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</si>
  <si>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</si>
  <si>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</si>
  <si>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</si>
  <si>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</si>
  <si>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</si>
  <si>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</si>
  <si>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</si>
  <si>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</si>
  <si>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</si>
  <si>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</si>
  <si>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</si>
  <si>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</si>
  <si>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</si>
  <si>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</si>
  <si>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</si>
  <si>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</si>
  <si>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</si>
  <si>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</si>
  <si>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</si>
  <si>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</si>
  <si>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</si>
  <si>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</si>
  <si>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</si>
  <si>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</si>
  <si>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</si>
  <si>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</si>
  <si>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</si>
  <si>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</si>
  <si>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</si>
  <si>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</si>
  <si>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</si>
  <si>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</si>
  <si>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</si>
  <si>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</si>
  <si>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</si>
  <si>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</si>
  <si>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</si>
  <si>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</si>
  <si>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</si>
  <si>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</si>
  <si>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</si>
  <si>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</si>
  <si>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</si>
  <si>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</si>
  <si>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</si>
  <si>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</si>
  <si>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</si>
  <si>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</si>
  <si>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</si>
  <si>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</si>
  <si>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</si>
  <si>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</si>
  <si>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</si>
  <si>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</si>
  <si>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</si>
  <si>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</si>
  <si>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</si>
  <si>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</si>
  <si>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</si>
  <si>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</si>
  <si>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</si>
  <si>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</si>
  <si>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</si>
  <si>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</si>
  <si>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</si>
  <si>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</si>
  <si>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</si>
  <si>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</si>
  <si>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</si>
  <si>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</si>
  <si>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</si>
  <si>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</si>
  <si>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</si>
  <si>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</si>
  <si>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</si>
  <si>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</si>
  <si>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</si>
  <si>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</si>
  <si>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</si>
  <si>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</si>
  <si>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</si>
  <si>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</si>
  <si>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</si>
  <si>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</si>
  <si>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</si>
  <si>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</si>
  <si>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</si>
  <si>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</si>
  <si>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</si>
  <si>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</si>
  <si>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</si>
  <si>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</si>
  <si>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</si>
  <si>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</si>
  <si>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</si>
  <si>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</si>
  <si>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</si>
  <si>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</si>
  <si>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</si>
  <si>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</si>
  <si>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</si>
  <si>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</si>
  <si>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</si>
  <si>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</si>
  <si>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</si>
  <si>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</si>
  <si>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</si>
  <si>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</si>
  <si>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</si>
  <si>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</si>
  <si>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</si>
  <si>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</si>
  <si>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</si>
  <si>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</si>
  <si>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</si>
  <si>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</si>
  <si>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</si>
  <si>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</si>
  <si>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</si>
  <si>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</si>
  <si>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</si>
  <si>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</si>
  <si>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</si>
  <si>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</si>
  <si>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</si>
  <si>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</si>
  <si>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</si>
  <si>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</si>
  <si>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</si>
  <si>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</si>
  <si>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</si>
  <si>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</si>
  <si>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</si>
  <si>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</si>
  <si>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</si>
  <si>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</si>
  <si>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</si>
  <si>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</si>
  <si>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</si>
  <si>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</si>
  <si>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</si>
  <si>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</si>
  <si>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</si>
  <si>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</si>
  <si>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</si>
  <si>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</si>
  <si>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</si>
  <si>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</si>
  <si>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</si>
  <si>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</si>
  <si>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</si>
  <si>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</si>
  <si>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</si>
  <si>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</si>
  <si>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</si>
  <si>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</si>
  <si>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</si>
  <si>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</si>
  <si>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</si>
  <si>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</si>
  <si>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</si>
  <si>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</si>
  <si>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</si>
  <si>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</si>
  <si>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</si>
  <si>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</si>
  <si>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</si>
  <si>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</si>
  <si>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</si>
  <si>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</si>
  <si>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</si>
  <si>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</si>
  <si>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</si>
  <si>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</si>
  <si>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</si>
  <si>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</si>
  <si>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</si>
  <si>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</si>
  <si>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</si>
  <si>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</si>
  <si>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</si>
  <si>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</si>
  <si>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</si>
  <si>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</si>
  <si>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</si>
  <si>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</si>
  <si>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</si>
  <si>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</si>
  <si>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</si>
  <si>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</si>
  <si>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</si>
  <si>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</si>
  <si>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</si>
  <si>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</si>
  <si>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</si>
  <si>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</si>
  <si>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</si>
  <si>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</si>
  <si>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</si>
  <si>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</si>
  <si>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</si>
  <si>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</si>
  <si>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</si>
  <si>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</si>
  <si>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</si>
  <si>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</si>
  <si>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</si>
  <si>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</si>
  <si>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</si>
  <si>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</si>
  <si>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</si>
  <si>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</si>
  <si>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</si>
  <si>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</si>
  <si>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</si>
  <si>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</si>
  <si>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</si>
  <si>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</si>
  <si>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</si>
  <si>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</si>
  <si>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</si>
  <si>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</si>
  <si>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</si>
  <si>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</si>
  <si>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</si>
  <si>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</si>
  <si>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</si>
  <si>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</si>
  <si>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</si>
  <si>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</si>
  <si>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</si>
  <si>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</si>
  <si>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</si>
  <si>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</si>
  <si>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</si>
  <si>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</si>
  <si>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</si>
  <si>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</si>
  <si>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</si>
  <si>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</si>
  <si>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</si>
  <si>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</si>
  <si>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</si>
  <si>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</si>
  <si>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</si>
  <si>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</si>
  <si>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</si>
  <si>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</si>
  <si>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</si>
  <si>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</si>
  <si>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</si>
  <si>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</si>
  <si>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</si>
  <si>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</si>
  <si>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</si>
  <si>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</si>
  <si>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</si>
  <si>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</si>
  <si>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</si>
  <si>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</si>
  <si>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</si>
  <si>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</si>
  <si>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</si>
  <si>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</si>
  <si>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</si>
  <si>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</si>
  <si>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</si>
  <si>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</si>
  <si>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</si>
  <si>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</si>
  <si>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</si>
  <si>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</si>
  <si>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</si>
  <si>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</si>
  <si>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</si>
  <si>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</si>
  <si>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</si>
  <si>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</si>
  <si>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</si>
  <si>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</si>
  <si>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</si>
  <si>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</si>
  <si>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</si>
  <si>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</si>
  <si>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</si>
  <si>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</si>
  <si>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</si>
  <si>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</si>
  <si>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</si>
  <si>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</si>
  <si>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</si>
  <si>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</si>
  <si>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</si>
  <si>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</si>
  <si>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</si>
  <si>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</si>
  <si>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</si>
  <si>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</si>
  <si>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</si>
  <si>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</si>
  <si>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</si>
  <si>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</si>
  <si>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</si>
  <si>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</si>
  <si>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</si>
  <si>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</si>
  <si>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</si>
  <si>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</si>
  <si>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</si>
  <si>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</si>
  <si>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</si>
  <si>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</si>
  <si>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</si>
  <si>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</si>
  <si>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</si>
  <si>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</si>
  <si>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</si>
  <si>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</si>
  <si>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</si>
  <si>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</si>
  <si>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</si>
  <si>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</si>
  <si>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</si>
  <si>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</si>
  <si>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</si>
  <si>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</si>
  <si>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</si>
  <si>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</si>
  <si>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</si>
  <si>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</si>
  <si>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</si>
  <si>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</si>
  <si>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</si>
  <si>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</si>
  <si>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</si>
  <si>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</si>
  <si>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</si>
  <si>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</si>
  <si>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</si>
  <si>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</si>
  <si>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</si>
  <si>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</si>
  <si>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</si>
  <si>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</si>
  <si>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</si>
  <si>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</si>
  <si>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</si>
  <si>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</si>
  <si>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</si>
  <si>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</si>
  <si>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</si>
  <si>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</si>
  <si>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</si>
  <si>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</si>
  <si>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</si>
  <si>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</si>
  <si>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</si>
  <si>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</si>
  <si>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</si>
  <si>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</si>
  <si>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</si>
  <si>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</si>
  <si>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</si>
  <si>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</si>
  <si>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</si>
  <si>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</si>
  <si>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</si>
  <si>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</si>
  <si>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</si>
  <si>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</si>
  <si>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</si>
  <si>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</si>
  <si>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</si>
  <si>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</si>
  <si>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</si>
  <si>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</si>
  <si>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</si>
  <si>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</si>
  <si>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</si>
  <si>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</si>
  <si>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</si>
  <si>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</si>
  <si>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</si>
  <si>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</si>
  <si>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</si>
  <si>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</si>
  <si>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</si>
  <si>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</si>
  <si>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</si>
  <si>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</si>
  <si>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</si>
  <si>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</si>
  <si>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</si>
  <si>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</si>
  <si>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</si>
  <si>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</si>
  <si>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</si>
  <si>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</si>
  <si>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</si>
  <si>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</si>
  <si>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</si>
  <si>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</si>
  <si>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</si>
  <si>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</si>
  <si>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</si>
  <si>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</si>
  <si>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</si>
  <si>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</si>
  <si>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</si>
  <si>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</si>
  <si>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</si>
  <si>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</si>
  <si>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</si>
  <si>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</si>
  <si>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</si>
  <si>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</si>
  <si>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</si>
  <si>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</si>
  <si>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</si>
  <si>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</si>
  <si>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</si>
  <si>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</si>
  <si>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</si>
  <si>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</si>
  <si>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</si>
  <si>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</si>
  <si>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</si>
  <si>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</si>
  <si>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</si>
  <si>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</si>
  <si>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</si>
  <si>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</si>
  <si>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</si>
  <si>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</si>
  <si>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</si>
  <si>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</si>
  <si>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</si>
  <si>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</si>
  <si>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</si>
  <si>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</si>
  <si>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</si>
  <si>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</si>
  <si>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</si>
  <si>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</si>
  <si>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</si>
  <si>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</si>
  <si>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</si>
  <si>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</si>
  <si>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</si>
  <si>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</si>
  <si>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</si>
  <si>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</si>
  <si>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</si>
  <si>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</si>
  <si>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</si>
  <si>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</si>
  <si>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</si>
  <si>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</si>
  <si>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</si>
  <si>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</si>
  <si>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</si>
  <si>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</si>
  <si>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</si>
  <si>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</si>
  <si>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</si>
  <si>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</si>
  <si>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</si>
  <si>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</si>
  <si>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</si>
  <si>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</si>
  <si>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</si>
  <si>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</si>
  <si>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</si>
  <si>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</si>
  <si>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</si>
  <si>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</si>
  <si>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</si>
  <si>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</si>
  <si>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</si>
  <si>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</si>
  <si>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</si>
  <si>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</si>
  <si>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</si>
  <si>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</si>
  <si>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</si>
  <si>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</si>
  <si>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</si>
  <si>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</si>
  <si>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</si>
  <si>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</si>
  <si>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</si>
  <si>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</si>
  <si>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</si>
  <si>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</si>
  <si>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</si>
  <si>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</si>
  <si>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</si>
  <si>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</si>
  <si>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</si>
  <si>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</si>
  <si>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</si>
  <si>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</si>
  <si>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</si>
  <si>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</si>
  <si>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</si>
  <si>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</si>
  <si>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</si>
  <si>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</si>
  <si>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</si>
  <si>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</si>
  <si>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</si>
  <si>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</si>
  <si>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</si>
  <si>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</si>
  <si>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</si>
  <si>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</si>
  <si>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</si>
  <si>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</si>
  <si>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</si>
  <si>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</si>
  <si>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</si>
  <si>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</si>
  <si>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</si>
  <si>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</si>
  <si>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</si>
  <si>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</si>
  <si>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</si>
  <si>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</si>
  <si>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</si>
  <si>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</si>
  <si>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</si>
  <si>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</si>
  <si>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</si>
  <si>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</si>
  <si>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</si>
  <si>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</si>
  <si>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</si>
  <si>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</si>
  <si>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</si>
  <si>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</si>
  <si>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</si>
  <si>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</si>
  <si>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</si>
  <si>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</si>
  <si>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</si>
  <si>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</si>
  <si>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</si>
  <si>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</si>
  <si>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</si>
  <si>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</si>
  <si>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</si>
  <si>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</si>
  <si>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</si>
  <si>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</si>
  <si>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</si>
  <si>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</si>
  <si>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</si>
  <si>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</si>
  <si>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</si>
  <si>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</si>
  <si>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</si>
  <si>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</si>
  <si>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</si>
  <si>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</si>
  <si>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</si>
  <si>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</si>
  <si>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</si>
  <si>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</si>
  <si>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</si>
  <si>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</si>
  <si>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</si>
  <si>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</si>
  <si>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</si>
  <si>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</si>
  <si>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</si>
  <si>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</si>
  <si>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</si>
  <si>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</si>
  <si>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</si>
  <si>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</si>
  <si>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</si>
  <si>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</si>
  <si>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</si>
  <si>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</si>
  <si>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</si>
  <si>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</si>
  <si>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</si>
  <si>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</si>
  <si>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</si>
  <si>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</si>
  <si>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</si>
  <si>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</si>
  <si>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</si>
  <si>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</si>
  <si>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</si>
  <si>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</si>
  <si>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</si>
  <si>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</si>
  <si>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</si>
  <si>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</si>
  <si>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</si>
  <si>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</si>
  <si>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</si>
  <si>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</si>
  <si>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</si>
  <si>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</si>
  <si>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</si>
  <si>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</si>
  <si>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</si>
  <si>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</si>
  <si>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</si>
  <si>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</si>
  <si>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</si>
  <si>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</si>
  <si>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</si>
  <si>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</si>
  <si>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</si>
  <si>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</si>
  <si>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</si>
  <si>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</si>
  <si>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</si>
  <si>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</si>
  <si>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</si>
  <si>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</si>
  <si>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</si>
  <si>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</si>
  <si>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</si>
  <si>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</si>
  <si>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</si>
  <si>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</si>
  <si>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</si>
  <si>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</si>
  <si>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</si>
  <si>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</si>
  <si>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</si>
  <si>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</si>
  <si>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</si>
  <si>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</si>
  <si>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</si>
  <si>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</si>
  <si>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</si>
  <si>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</si>
  <si>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</si>
  <si>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</si>
  <si>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</si>
  <si>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</si>
  <si>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</si>
  <si>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</si>
  <si>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</si>
  <si>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</si>
  <si>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</si>
  <si>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</si>
  <si>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</si>
  <si>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</si>
  <si>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</si>
  <si>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</si>
  <si>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</si>
  <si>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</si>
  <si>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</si>
  <si>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</si>
  <si>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</si>
  <si>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</si>
  <si>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</si>
  <si>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</si>
  <si>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</si>
  <si>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</si>
  <si>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</si>
  <si>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</si>
  <si>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</si>
  <si>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</si>
  <si>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</si>
  <si>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</si>
  <si>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</si>
  <si>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</si>
  <si>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</si>
  <si>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</si>
  <si>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</si>
  <si>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</si>
  <si>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</si>
  <si>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</si>
  <si>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</si>
  <si>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</si>
  <si>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</si>
  <si>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</si>
  <si>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</si>
  <si>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</si>
  <si>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</si>
  <si>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</si>
  <si>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</si>
  <si>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</si>
  <si>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</si>
  <si>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</si>
  <si>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</si>
  <si>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</si>
  <si>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</si>
  <si>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</si>
  <si>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</si>
  <si>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</si>
  <si>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</si>
  <si>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</si>
  <si>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</si>
  <si>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</si>
  <si>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</si>
  <si>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</si>
  <si>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</si>
  <si>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</si>
  <si>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</si>
  <si>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</si>
  <si>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</si>
  <si>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</si>
  <si>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</si>
  <si>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</si>
  <si>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</si>
  <si>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</si>
  <si>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</si>
  <si>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</si>
  <si>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</si>
  <si>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</si>
  <si>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</si>
  <si>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</si>
  <si>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</si>
  <si>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</si>
  <si>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</si>
  <si>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</si>
  <si>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</si>
  <si>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</si>
  <si>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</si>
  <si>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</si>
  <si>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</si>
  <si>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</si>
  <si>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</si>
  <si>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</si>
  <si>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</si>
  <si>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</si>
  <si>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</si>
  <si>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</si>
  <si>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</si>
  <si>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</si>
  <si>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</si>
  <si>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</si>
  <si>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</si>
  <si>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</si>
  <si>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</si>
  <si>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</si>
  <si>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</si>
  <si>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</si>
  <si>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</si>
  <si>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</si>
  <si>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</si>
  <si>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</si>
  <si>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</si>
  <si>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</si>
  <si>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</si>
  <si>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</si>
  <si>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</si>
  <si>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</si>
  <si>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</si>
  <si>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</si>
  <si>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</si>
  <si>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</si>
  <si>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</si>
  <si>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</si>
  <si>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</si>
  <si>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</si>
  <si>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</si>
  <si>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</si>
  <si>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</si>
  <si>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</si>
  <si>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</si>
  <si>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</si>
  <si>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</si>
  <si>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</si>
  <si>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</si>
  <si>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</si>
  <si>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</si>
  <si>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</si>
  <si>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</si>
  <si>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</si>
  <si>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</si>
  <si>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</si>
  <si>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</si>
  <si>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</si>
  <si>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</si>
  <si>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</si>
  <si>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</si>
  <si>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</si>
  <si>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</si>
  <si>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</si>
  <si>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</si>
  <si>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</si>
  <si>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</si>
  <si>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</si>
  <si>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</si>
  <si>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</si>
  <si>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</si>
  <si>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</si>
  <si>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</si>
  <si>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</si>
  <si>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</si>
  <si>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</si>
  <si>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</si>
  <si>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</si>
  <si>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</si>
  <si>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</si>
  <si>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</si>
  <si>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</si>
  <si>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</si>
  <si>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</si>
  <si>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</si>
  <si>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</si>
  <si>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</si>
  <si>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</si>
  <si>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</si>
  <si>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</si>
  <si>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</si>
  <si>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</si>
  <si>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</si>
  <si>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</si>
  <si>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</si>
  <si>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</si>
  <si>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</si>
  <si>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</si>
  <si>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</si>
  <si>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</si>
  <si>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</si>
  <si>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</si>
  <si>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</si>
  <si>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</si>
  <si>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</si>
  <si>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</si>
  <si>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</si>
  <si>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</si>
  <si>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</si>
  <si>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</si>
  <si>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</si>
  <si>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</si>
  <si>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</si>
  <si>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</si>
  <si>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</si>
  <si>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</si>
  <si>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</si>
  <si>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</si>
  <si>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</si>
  <si>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</si>
  <si>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</si>
  <si>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</si>
  <si>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</si>
  <si>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</si>
  <si>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</si>
  <si>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</si>
  <si>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</si>
  <si>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</si>
  <si>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</si>
  <si>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</si>
  <si>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</si>
  <si>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</si>
  <si>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</si>
  <si>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</si>
  <si>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</si>
  <si>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</si>
  <si>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</si>
  <si>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</si>
  <si>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</si>
  <si>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</si>
  <si>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</si>
  <si>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</si>
  <si>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</si>
  <si>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</si>
  <si>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</si>
  <si>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</si>
  <si>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</si>
  <si>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</si>
  <si>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</si>
  <si>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</si>
  <si>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</si>
  <si>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</si>
  <si>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</si>
  <si>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</si>
  <si>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</si>
  <si>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</si>
  <si>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</si>
  <si>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</si>
  <si>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</si>
  <si>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</si>
  <si>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</si>
  <si>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</si>
  <si>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</si>
  <si>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</si>
  <si>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</si>
  <si>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</si>
  <si>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</si>
  <si>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</si>
  <si>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</si>
  <si>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</si>
  <si>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</si>
  <si>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</si>
  <si>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</si>
  <si>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</si>
  <si>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</si>
  <si>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</si>
  <si>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</si>
  <si>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</si>
  <si>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</si>
  <si>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</si>
  <si>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</si>
  <si>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</si>
  <si>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</si>
  <si>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</si>
  <si>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</si>
  <si>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</si>
  <si>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</si>
  <si>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</si>
  <si>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</si>
  <si>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</si>
  <si>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</si>
  <si>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</si>
  <si>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</si>
  <si>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</si>
  <si>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</si>
  <si>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</si>
  <si>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</si>
  <si>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</si>
  <si>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</si>
  <si>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</si>
  <si>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</si>
  <si>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</si>
  <si>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</si>
  <si>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</si>
  <si>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</si>
  <si>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</si>
  <si>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</si>
  <si>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</si>
  <si>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</si>
  <si>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</si>
  <si>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</si>
  <si>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</si>
  <si>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</si>
  <si>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</si>
  <si>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</si>
  <si>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</si>
  <si>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</si>
  <si>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</si>
  <si>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</si>
  <si>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</si>
  <si>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</si>
  <si>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</si>
  <si>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</si>
  <si>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</si>
  <si>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</si>
  <si>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</si>
  <si>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</si>
  <si>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</si>
  <si>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</si>
  <si>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</si>
  <si>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</si>
  <si>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</si>
  <si>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</si>
  <si>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</si>
  <si>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</si>
  <si>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</si>
  <si>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</si>
  <si>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</si>
  <si>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</si>
  <si>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</si>
  <si>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</si>
  <si>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</si>
  <si>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</si>
  <si>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</si>
  <si>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</si>
  <si>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</si>
  <si>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</si>
  <si>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</si>
  <si>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</si>
  <si>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</si>
  <si>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</si>
  <si>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</si>
  <si>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</si>
  <si>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</si>
  <si>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</si>
  <si>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</si>
  <si>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</si>
  <si>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</si>
  <si>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</si>
  <si>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</si>
  <si>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</si>
  <si>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</si>
  <si>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</si>
  <si>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</si>
  <si>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</si>
  <si>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</si>
  <si>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</si>
  <si>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</si>
  <si>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</si>
  <si>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</si>
  <si>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</si>
  <si>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</si>
  <si>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</si>
  <si>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</si>
  <si>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</si>
  <si>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</si>
  <si>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</si>
  <si>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</si>
  <si>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</si>
  <si>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</si>
  <si>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</si>
  <si>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</si>
  <si>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</si>
  <si>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</si>
  <si>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</si>
  <si>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</si>
  <si>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</si>
  <si>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</si>
  <si>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</si>
  <si>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</si>
  <si>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</si>
  <si>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</si>
  <si>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</si>
  <si>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</si>
  <si>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</si>
  <si>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</si>
  <si>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</si>
  <si>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</si>
  <si>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</si>
  <si>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</si>
  <si>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</si>
  <si>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</si>
  <si>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</si>
  <si>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</si>
  <si>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</si>
  <si>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</si>
  <si>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</si>
  <si>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</si>
  <si>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</si>
  <si>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</si>
  <si>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</si>
  <si>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</si>
  <si>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</si>
  <si>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</si>
  <si>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</si>
  <si>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</si>
  <si>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</si>
  <si>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</si>
  <si>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</si>
  <si>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</si>
  <si>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</si>
  <si>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</si>
  <si>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</si>
  <si>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</si>
  <si>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</si>
  <si>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</si>
  <si>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</si>
  <si>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</si>
  <si>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</si>
  <si>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</si>
  <si>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</si>
  <si>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</si>
  <si>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</si>
  <si>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</si>
  <si>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</si>
  <si>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</si>
  <si>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</si>
  <si>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</si>
  <si>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</si>
  <si>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</si>
  <si>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</si>
  <si>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</si>
  <si>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</si>
  <si>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</si>
  <si>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</si>
  <si>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</si>
  <si>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</si>
  <si>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</si>
  <si>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</si>
  <si>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</si>
  <si>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</si>
  <si>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</si>
  <si>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</si>
  <si>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</si>
  <si>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</si>
  <si>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</si>
  <si>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</si>
  <si>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</si>
  <si>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</si>
  <si>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</si>
  <si>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</si>
  <si>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</si>
  <si>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</si>
  <si>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</si>
  <si>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</si>
  <si>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</si>
  <si>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</si>
  <si>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</si>
  <si>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</si>
  <si>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</si>
  <si>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</si>
  <si>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</si>
  <si>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</si>
  <si>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</si>
  <si>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</si>
  <si>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</si>
  <si>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</si>
  <si>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</si>
  <si>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</si>
  <si>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</si>
  <si>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</si>
  <si>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</si>
  <si>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</si>
  <si>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</si>
  <si>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</si>
  <si>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</si>
  <si>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</si>
  <si>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</si>
  <si>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</si>
  <si>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</si>
  <si>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</si>
  <si>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</si>
  <si>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</si>
  <si>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</si>
  <si>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</si>
  <si>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</si>
  <si>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</si>
  <si>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</si>
  <si>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</si>
  <si>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</si>
  <si>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</si>
  <si>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</si>
  <si>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</si>
  <si>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</si>
  <si>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</si>
  <si>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</si>
  <si>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</si>
  <si>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</si>
  <si>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</si>
  <si>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</si>
  <si>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</si>
  <si>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</si>
  <si>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</si>
  <si>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</si>
  <si>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</si>
  <si>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</si>
  <si>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</si>
  <si>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</si>
  <si>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</si>
  <si>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</si>
  <si>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</si>
  <si>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</si>
  <si>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</si>
  <si>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</si>
  <si>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</si>
  <si>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</si>
  <si>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</si>
  <si>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</si>
  <si>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</si>
  <si>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</si>
  <si>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</si>
  <si>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</si>
  <si>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</si>
  <si>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</si>
  <si>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</si>
  <si>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</si>
  <si>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</si>
  <si>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</si>
  <si>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</si>
  <si>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</si>
  <si>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</si>
  <si>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</si>
  <si>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</si>
  <si>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</si>
  <si>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</si>
  <si>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</si>
  <si>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</si>
  <si>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</si>
  <si>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</si>
  <si>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</si>
  <si>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</si>
  <si>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</si>
  <si>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</si>
  <si>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</si>
  <si>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</si>
  <si>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</si>
  <si>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</si>
  <si>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</si>
  <si>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</si>
  <si>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</si>
  <si>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</si>
  <si>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</si>
  <si>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</si>
  <si>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</si>
  <si>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</si>
  <si>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</si>
  <si>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</si>
  <si>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</si>
  <si>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</si>
  <si>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</si>
  <si>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</si>
  <si>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</si>
  <si>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</si>
  <si>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</si>
  <si>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</si>
  <si>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</si>
  <si>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</si>
  <si>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</si>
  <si>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</si>
  <si>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</si>
  <si>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</si>
  <si>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</si>
  <si>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</si>
  <si>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</si>
  <si>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</si>
  <si>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</si>
  <si>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</si>
  <si>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</si>
  <si>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</si>
  <si>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</si>
  <si>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</si>
  <si>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</si>
  <si>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</si>
  <si>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</si>
  <si>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</si>
  <si>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</si>
  <si>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</si>
  <si>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</si>
  <si>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</si>
  <si>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</si>
  <si>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</si>
  <si>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</si>
  <si>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</si>
  <si>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</si>
  <si>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</si>
  <si>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</si>
  <si>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</si>
  <si>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</si>
  <si>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</si>
  <si>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</si>
  <si>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</si>
  <si>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</si>
  <si>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</si>
  <si>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</si>
  <si>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</si>
  <si>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</si>
  <si>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</si>
  <si>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</si>
  <si>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</si>
  <si>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</si>
  <si>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</si>
  <si>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</si>
  <si>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</si>
  <si>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</si>
  <si>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</si>
  <si>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</si>
  <si>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</si>
  <si>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</si>
  <si>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</si>
  <si>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</si>
  <si>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</si>
  <si>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</si>
  <si>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</si>
  <si>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</si>
  <si>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</si>
  <si>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</si>
  <si>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</si>
  <si>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</si>
  <si>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</si>
  <si>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</si>
  <si>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</si>
  <si>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</si>
  <si>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</si>
  <si>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</si>
  <si>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</si>
  <si>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</si>
  <si>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</si>
  <si>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</si>
  <si>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</si>
  <si>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</si>
  <si>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</si>
  <si>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</si>
  <si>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</si>
  <si>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</si>
  <si>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</si>
  <si>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</si>
  <si>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</si>
  <si>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</si>
  <si>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</si>
  <si>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</si>
  <si>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</si>
  <si>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</si>
  <si>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</si>
  <si>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</si>
  <si>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</si>
  <si>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</si>
  <si>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</si>
  <si>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</si>
  <si>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</si>
  <si>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</si>
  <si>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</si>
  <si>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</si>
  <si>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</si>
  <si>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</si>
  <si>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</si>
  <si>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</si>
  <si>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</si>
  <si>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</si>
  <si>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</si>
  <si>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</si>
  <si>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</si>
  <si>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</si>
  <si>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</si>
  <si>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</si>
  <si>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</si>
  <si>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</si>
  <si>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</si>
  <si>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</si>
  <si>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</si>
  <si>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</si>
  <si>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</si>
  <si>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</si>
  <si>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</si>
  <si>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</si>
  <si>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</si>
  <si>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</si>
  <si>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</si>
  <si>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</si>
  <si>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</si>
  <si>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</si>
  <si>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</si>
  <si>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</si>
  <si>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</si>
  <si>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</si>
  <si>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</si>
  <si>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</si>
  <si>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</si>
  <si>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</si>
  <si>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</si>
  <si>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</si>
  <si>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</si>
  <si>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</si>
  <si>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</si>
  <si>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</si>
  <si>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</si>
  <si>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</si>
  <si>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</si>
  <si>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</si>
  <si>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</si>
  <si>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</si>
  <si>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</si>
  <si>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</si>
  <si>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</si>
  <si>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</si>
  <si>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</si>
  <si>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</si>
  <si>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</si>
  <si>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</si>
  <si>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</si>
  <si>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</si>
  <si>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</si>
  <si>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</si>
  <si>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</si>
  <si>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</si>
  <si>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</si>
  <si>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</si>
  <si>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</si>
  <si>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</si>
  <si>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</si>
  <si>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</si>
  <si>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</si>
  <si>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</si>
  <si>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</si>
  <si>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</si>
  <si>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</si>
  <si>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</si>
  <si>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</si>
  <si>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</si>
  <si>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</si>
  <si>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</si>
  <si>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</si>
  <si>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</si>
  <si>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</si>
  <si>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</si>
  <si>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</si>
  <si>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</si>
  <si>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</si>
  <si>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</si>
  <si>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</si>
  <si>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</si>
  <si>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</si>
  <si>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</si>
  <si>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</si>
  <si>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</si>
  <si>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</si>
  <si>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</si>
  <si>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</si>
  <si>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</si>
  <si>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</si>
  <si>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</si>
  <si>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</si>
  <si>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</si>
  <si>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</si>
  <si>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</si>
  <si>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</si>
  <si>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</si>
  <si>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</si>
  <si>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</si>
  <si>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</si>
  <si>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</si>
  <si>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</si>
  <si>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</si>
  <si>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</si>
  <si>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</si>
  <si>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</si>
  <si>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</si>
  <si>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</si>
  <si>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</si>
  <si>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</si>
  <si>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</si>
  <si>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</si>
  <si>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</si>
  <si>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</si>
  <si>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</si>
  <si>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</si>
  <si>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</si>
  <si>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</si>
  <si>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</si>
  <si>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</si>
  <si>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</si>
  <si>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</si>
  <si>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</si>
  <si>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</si>
  <si>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</si>
  <si>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</si>
  <si>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</si>
  <si>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</si>
  <si>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</si>
  <si>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</si>
  <si>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</si>
  <si>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</si>
  <si>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</si>
  <si>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</si>
  <si>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</si>
  <si>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</si>
  <si>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</si>
  <si>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</si>
  <si>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</si>
  <si>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</si>
  <si>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</si>
  <si>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</si>
  <si>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</si>
  <si>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</si>
  <si>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</si>
  <si>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</si>
  <si>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</si>
  <si>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</si>
  <si>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</si>
  <si>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</si>
  <si>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</si>
  <si>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</si>
  <si>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</si>
  <si>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</si>
  <si>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</si>
  <si>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</si>
  <si>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</si>
  <si>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</si>
  <si>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</si>
  <si>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</si>
  <si>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</si>
  <si>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</si>
  <si>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</si>
  <si>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</si>
  <si>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</si>
  <si>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</si>
  <si>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</si>
  <si>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</si>
  <si>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</si>
  <si>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</si>
  <si>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</si>
  <si>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</si>
  <si>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</si>
  <si>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</si>
  <si>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</si>
  <si>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</si>
  <si>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</si>
  <si>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</si>
  <si>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</si>
  <si>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</si>
  <si>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</si>
  <si>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</si>
  <si>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</si>
  <si>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</si>
  <si>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</si>
  <si>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</si>
  <si>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</si>
  <si>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</si>
  <si>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</si>
  <si>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</si>
  <si>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</si>
  <si>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</si>
  <si>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</si>
  <si>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</si>
  <si>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</si>
  <si>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</si>
  <si>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</si>
  <si>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</si>
  <si>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</si>
  <si>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</si>
  <si>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</si>
  <si>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</si>
  <si>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</si>
  <si>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</si>
  <si>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</si>
  <si>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</si>
  <si>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</si>
  <si>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</si>
  <si>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</si>
  <si>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</si>
  <si>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</si>
  <si>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</si>
  <si>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</si>
  <si>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</si>
  <si>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</si>
  <si>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</si>
  <si>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</si>
  <si>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</si>
  <si>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</si>
  <si>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</si>
  <si>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</si>
  <si>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</si>
  <si>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</si>
  <si>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</si>
  <si>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</si>
  <si>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</si>
  <si>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</si>
  <si>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</si>
  <si>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</si>
  <si>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</si>
  <si>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</si>
  <si>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</si>
  <si>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</si>
  <si>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</si>
  <si>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</si>
  <si>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</si>
  <si>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</si>
  <si>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</si>
  <si>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</si>
  <si>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</si>
  <si>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</si>
  <si>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</si>
  <si>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</si>
  <si>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</si>
  <si>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</si>
  <si>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</si>
  <si>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</si>
  <si>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</si>
  <si>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</si>
  <si>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</si>
  <si>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</si>
  <si>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</si>
  <si>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</si>
  <si>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</si>
  <si>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</si>
  <si>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</si>
  <si>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</si>
  <si>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</si>
  <si>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</si>
  <si>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</si>
  <si>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</si>
  <si>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</si>
  <si>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</si>
  <si>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</si>
  <si>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</si>
  <si>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</si>
  <si>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</si>
  <si>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</si>
  <si>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</si>
  <si>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</si>
  <si>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</si>
  <si>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</si>
  <si>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</si>
  <si>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</si>
  <si>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</si>
  <si>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</si>
  <si>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</si>
  <si>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</si>
  <si>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</si>
  <si>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</si>
  <si>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</si>
  <si>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</si>
  <si>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</si>
  <si>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</si>
  <si>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</si>
  <si>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</si>
  <si>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</si>
  <si>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</si>
  <si>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</si>
  <si>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</si>
  <si>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</si>
  <si>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</si>
  <si>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</si>
  <si>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</si>
  <si>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</si>
  <si>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</si>
  <si>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</si>
  <si>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</si>
  <si>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</si>
  <si>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</si>
  <si>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</si>
  <si>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</si>
  <si>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</si>
  <si>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</si>
  <si>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</si>
  <si>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</si>
  <si>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</si>
  <si>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</si>
  <si>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</si>
  <si>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</si>
  <si>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</si>
  <si>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</si>
  <si>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</si>
  <si>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</si>
  <si>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</si>
  <si>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</si>
  <si>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</si>
  <si>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</si>
  <si>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</si>
  <si>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</si>
  <si>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</si>
  <si>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</si>
  <si>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</si>
  <si>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</si>
  <si>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</si>
  <si>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</si>
  <si>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</si>
  <si>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</si>
  <si>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</si>
  <si>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</si>
  <si>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</si>
  <si>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</si>
  <si>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</si>
  <si>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</si>
  <si>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</si>
  <si>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</si>
  <si>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</si>
  <si>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</si>
  <si>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</si>
  <si>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</si>
  <si>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</si>
  <si>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</si>
  <si>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</si>
  <si>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</si>
  <si>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</si>
  <si>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</si>
  <si>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</si>
  <si>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</si>
  <si>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</si>
  <si>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</si>
  <si>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</si>
  <si>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</si>
  <si>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</si>
  <si>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</si>
  <si>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</si>
  <si>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</si>
  <si>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</si>
  <si>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</si>
  <si>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</si>
  <si>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</si>
  <si>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</si>
  <si>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</si>
  <si>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</si>
  <si>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</si>
  <si>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</si>
  <si>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</si>
  <si>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</si>
  <si>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</si>
  <si>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</si>
  <si>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</si>
  <si>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</si>
  <si>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</si>
  <si>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</si>
  <si>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</si>
  <si>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</si>
  <si>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</si>
  <si>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</si>
  <si>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</si>
  <si>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</si>
  <si>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</si>
  <si>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</si>
  <si>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</si>
  <si>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</si>
  <si>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</si>
  <si>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</si>
  <si>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</si>
  <si>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</si>
  <si>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</si>
  <si>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</si>
  <si>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</si>
  <si>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</si>
  <si>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</si>
  <si>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</si>
  <si>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</si>
  <si>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</si>
  <si>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</si>
  <si>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</si>
  <si>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</si>
  <si>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</si>
  <si>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</si>
  <si>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</si>
  <si>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</si>
  <si>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</si>
  <si>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</si>
  <si>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</si>
  <si>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</si>
  <si>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</si>
  <si>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</si>
  <si>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</si>
  <si>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</si>
  <si>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</si>
  <si>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</si>
  <si>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</si>
  <si>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</si>
  <si>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</si>
  <si>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</si>
  <si>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</si>
  <si>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</si>
  <si>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</si>
  <si>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</si>
  <si>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</si>
  <si>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</si>
  <si>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</si>
  <si>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</si>
  <si>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</si>
  <si>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</si>
  <si>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</si>
  <si>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</si>
  <si>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</si>
  <si>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</si>
  <si>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</si>
  <si>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</si>
  <si>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</si>
  <si>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</si>
  <si>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</si>
  <si>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</si>
  <si>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</si>
  <si>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</si>
  <si>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</si>
  <si>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</si>
  <si>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</si>
  <si>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</si>
  <si>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</si>
  <si>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</si>
  <si>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</si>
  <si>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</si>
  <si>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</si>
  <si>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</si>
  <si>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</si>
  <si>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</si>
  <si>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</si>
  <si>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</si>
  <si>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</si>
  <si>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</si>
  <si>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</si>
  <si>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</si>
  <si>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</si>
  <si>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</si>
  <si>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</si>
  <si>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</si>
  <si>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</si>
  <si>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</si>
  <si>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</si>
  <si>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</si>
  <si>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</si>
  <si>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</si>
  <si>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</si>
  <si>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</si>
  <si>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</si>
  <si>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</si>
  <si>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</si>
  <si>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</si>
  <si>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</si>
  <si>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</si>
  <si>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</si>
  <si>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</si>
  <si>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</si>
  <si>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</si>
  <si>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</si>
  <si>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</si>
  <si>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</si>
  <si>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</si>
  <si>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</si>
  <si>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</si>
  <si>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</si>
  <si>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</si>
  <si>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</si>
  <si>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</si>
  <si>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</si>
  <si>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</si>
  <si>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</si>
  <si>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</si>
  <si>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</si>
  <si>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</si>
  <si>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</si>
  <si>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</si>
  <si>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</si>
  <si>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</si>
  <si>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</si>
  <si>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</si>
  <si>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</si>
  <si>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</si>
  <si>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</si>
  <si>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</si>
  <si>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</si>
  <si>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</si>
  <si>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</si>
  <si>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</si>
  <si>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</si>
  <si>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</si>
  <si>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</si>
  <si>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</si>
  <si>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</si>
  <si>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</si>
  <si>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</si>
  <si>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</si>
  <si>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</si>
  <si>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</si>
  <si>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</si>
  <si>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</si>
  <si>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</si>
  <si>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</si>
  <si>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</si>
  <si>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</si>
  <si>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</si>
  <si>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</si>
  <si>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</si>
  <si>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</si>
  <si>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</si>
  <si>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</si>
  <si>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</si>
  <si>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</si>
  <si>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</si>
  <si>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</si>
  <si>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</si>
  <si>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</si>
  <si>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</si>
  <si>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</si>
  <si>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</si>
  <si>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</si>
  <si>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</si>
  <si>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</si>
  <si>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</si>
  <si>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</si>
  <si>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</si>
  <si>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</si>
  <si>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</si>
  <si>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</si>
  <si>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</si>
  <si>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</si>
  <si>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</si>
  <si>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</si>
  <si>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</si>
  <si>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</si>
  <si>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</si>
  <si>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</si>
  <si>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</si>
  <si>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</si>
  <si>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</si>
  <si>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</si>
  <si>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</si>
  <si>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</si>
  <si>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</si>
  <si>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</si>
  <si>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</si>
  <si>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</si>
  <si>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</si>
  <si>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</si>
  <si>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</si>
  <si>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</si>
  <si>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</si>
  <si>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</si>
  <si>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</si>
  <si>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</si>
  <si>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</si>
  <si>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</si>
  <si>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</si>
  <si>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</si>
  <si>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</si>
  <si>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</si>
  <si>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</si>
  <si>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</si>
  <si>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</si>
  <si>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</si>
  <si>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</si>
  <si>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</si>
  <si>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</si>
  <si>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</si>
  <si>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</si>
  <si>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</si>
  <si>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</si>
  <si>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</si>
  <si>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</si>
  <si>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</si>
  <si>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</si>
  <si>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</si>
  <si>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</si>
  <si>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</si>
  <si>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</si>
  <si>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</si>
  <si>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</si>
  <si>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</si>
  <si>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</si>
  <si>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</si>
  <si>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</si>
  <si>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</si>
  <si>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</si>
  <si>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</si>
  <si>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</si>
  <si>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</si>
  <si>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</si>
  <si>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</si>
  <si>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</si>
  <si>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</si>
  <si>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</si>
  <si>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</si>
  <si>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</si>
  <si>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</si>
  <si>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</si>
  <si>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</si>
  <si>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</si>
  <si>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</si>
  <si>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</si>
  <si>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</si>
  <si>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</si>
  <si>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</si>
  <si>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</si>
  <si>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</si>
  <si>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</si>
  <si>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</si>
  <si>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</si>
  <si>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</si>
  <si>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</si>
  <si>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</si>
  <si>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</si>
  <si>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</si>
  <si>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</si>
  <si>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</si>
  <si>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</si>
  <si>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</si>
  <si>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</si>
  <si>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</si>
  <si>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</si>
  <si>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</si>
  <si>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</si>
  <si>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</si>
  <si>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</si>
  <si>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</si>
  <si>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</si>
  <si>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</si>
  <si>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</si>
  <si>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</si>
  <si>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</si>
  <si>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</si>
  <si>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</si>
  <si>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</si>
  <si>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</si>
  <si>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</si>
  <si>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</si>
  <si>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</si>
  <si>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</si>
  <si>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</si>
  <si>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</si>
  <si>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</si>
  <si>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</si>
  <si>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</si>
  <si>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</si>
  <si>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</si>
  <si>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</si>
  <si>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</si>
  <si>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</si>
  <si>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</si>
  <si>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</si>
  <si>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</si>
  <si>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</si>
  <si>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</si>
  <si>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</si>
  <si>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</si>
  <si>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</si>
  <si>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</si>
  <si>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</si>
  <si>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</si>
  <si>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</si>
  <si>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</si>
  <si>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</si>
  <si>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</si>
  <si>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</si>
  <si>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</si>
  <si>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</si>
  <si>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</si>
  <si>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</si>
  <si>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</si>
  <si>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</si>
  <si>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</si>
  <si>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</si>
  <si>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</si>
  <si>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</si>
  <si>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</si>
  <si>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</si>
  <si>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</si>
  <si>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</si>
  <si>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</si>
  <si>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</si>
  <si>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</si>
  <si>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</si>
  <si>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</si>
  <si>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</si>
  <si>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</si>
  <si>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</si>
  <si>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</si>
  <si>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</si>
  <si>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</si>
  <si>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</si>
  <si>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</si>
  <si>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</si>
  <si>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</si>
  <si>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</si>
  <si>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</si>
  <si>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</si>
  <si>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</si>
  <si>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</si>
  <si>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</si>
  <si>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</si>
  <si>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</si>
  <si>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</si>
  <si>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</si>
  <si>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</si>
  <si>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</si>
  <si>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</si>
  <si>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</si>
  <si>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</si>
  <si>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</si>
  <si>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</si>
  <si>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</si>
  <si>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</si>
  <si>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</si>
  <si>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</si>
  <si>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</si>
  <si>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</si>
  <si>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</si>
  <si>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</si>
  <si>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</si>
  <si>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</si>
  <si>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</si>
  <si>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</si>
  <si>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</si>
  <si>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</si>
  <si>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</si>
  <si>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</si>
  <si>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</si>
  <si>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</si>
  <si>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</si>
  <si>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</si>
  <si>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</si>
  <si>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</si>
  <si>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</si>
  <si>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</si>
  <si>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</si>
  <si>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</si>
  <si>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</si>
  <si>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</si>
  <si>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</si>
  <si>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</si>
  <si>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</si>
  <si>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</si>
  <si>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</si>
  <si>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</si>
  <si>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</si>
  <si>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</si>
  <si>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</si>
  <si>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</si>
  <si>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</si>
  <si>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</si>
  <si>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</si>
  <si>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</si>
  <si>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</si>
  <si>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</si>
  <si>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</si>
  <si>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</si>
  <si>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</si>
  <si>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</si>
  <si>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</si>
  <si>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</si>
  <si>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</si>
  <si>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</si>
  <si>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</si>
  <si>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</si>
  <si>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</si>
  <si>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</si>
  <si>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</si>
  <si>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</si>
  <si>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</si>
  <si>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</si>
  <si>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</si>
  <si>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</si>
  <si>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</si>
  <si>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</si>
  <si>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</si>
  <si>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</si>
  <si>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</si>
  <si>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</si>
  <si>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</si>
  <si>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</si>
  <si>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</si>
  <si>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</si>
  <si>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</si>
  <si>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</si>
  <si>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</si>
  <si>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</si>
  <si>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</si>
  <si>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</si>
  <si>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</si>
  <si>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</si>
  <si>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</si>
  <si>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</si>
  <si>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</si>
  <si>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</si>
  <si>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</si>
  <si>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</si>
  <si>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</si>
  <si>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</si>
  <si>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</si>
  <si>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</si>
  <si>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</si>
  <si>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</si>
  <si>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</si>
  <si>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</si>
  <si>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</si>
  <si>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</si>
  <si>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</si>
  <si>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</si>
  <si>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</si>
  <si>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</si>
  <si>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</si>
  <si>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</si>
  <si>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</si>
  <si>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</si>
  <si>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</si>
  <si>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</si>
  <si>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</si>
  <si>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</si>
  <si>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</si>
  <si>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</si>
  <si>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</si>
  <si>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</si>
  <si>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</si>
  <si>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</si>
  <si>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</si>
  <si>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</si>
  <si>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</si>
  <si>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</si>
  <si>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</si>
  <si>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</si>
  <si>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</si>
  <si>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</si>
  <si>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</si>
  <si>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</si>
  <si>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</si>
  <si>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</si>
  <si>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</si>
  <si>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</si>
  <si>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</si>
  <si>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</si>
  <si>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</si>
  <si>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</si>
  <si>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</si>
  <si>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</si>
  <si>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</si>
  <si>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</si>
  <si>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</si>
  <si>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</si>
  <si>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</si>
  <si>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</si>
  <si>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</si>
  <si>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</si>
  <si>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</si>
  <si>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</si>
  <si>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</si>
  <si>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</si>
  <si>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</si>
  <si>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</si>
  <si>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</si>
  <si>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</si>
  <si>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</si>
  <si>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</si>
  <si>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</si>
  <si>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</si>
  <si>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</si>
  <si>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</si>
  <si>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</si>
  <si>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</si>
  <si>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</si>
  <si>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</si>
  <si>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</si>
  <si>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</si>
  <si>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</si>
  <si>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</si>
  <si>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</si>
  <si>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</si>
  <si>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</si>
  <si>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</si>
  <si>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</si>
  <si>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</si>
  <si>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</si>
  <si>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</si>
  <si>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</si>
  <si>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</si>
  <si>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</si>
  <si>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</si>
  <si>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</si>
  <si>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</si>
  <si>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</si>
  <si>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</si>
  <si>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</si>
  <si>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</si>
  <si>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</si>
  <si>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</si>
  <si>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</si>
  <si>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</si>
  <si>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</si>
  <si>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</si>
  <si>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</si>
  <si>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</si>
  <si>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</si>
  <si>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</si>
  <si>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</si>
  <si>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</si>
  <si>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</si>
  <si>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</si>
  <si>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</si>
  <si>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</si>
  <si>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</si>
  <si>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</si>
  <si>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</si>
  <si>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</si>
  <si>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</si>
  <si>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</si>
  <si>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</si>
  <si>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</si>
  <si>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</si>
  <si>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</si>
  <si>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</si>
  <si>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</si>
  <si>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</si>
  <si>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</si>
  <si>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</si>
  <si>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</si>
  <si>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</si>
  <si>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</si>
  <si>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</si>
  <si>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</si>
  <si>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</si>
  <si>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</si>
  <si>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</si>
  <si>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</si>
  <si>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</si>
  <si>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</si>
  <si>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</si>
  <si>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</si>
  <si>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</si>
  <si>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</si>
  <si>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</si>
  <si>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</si>
  <si>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</si>
  <si>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</si>
  <si>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</si>
  <si>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</si>
  <si>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</si>
  <si>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</si>
  <si>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</si>
  <si>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</si>
  <si>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</si>
  <si>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</si>
  <si>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</si>
  <si>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</si>
  <si>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</si>
  <si>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</si>
  <si>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</si>
  <si>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</si>
  <si>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</si>
  <si>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</si>
  <si>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</si>
  <si>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</si>
  <si>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</si>
  <si>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</si>
  <si>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</si>
  <si>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</si>
  <si>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</si>
  <si>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</si>
  <si>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</si>
  <si>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</si>
  <si>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</si>
  <si>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</si>
  <si>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</si>
  <si>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</si>
  <si>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</si>
  <si>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</si>
  <si>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</si>
  <si>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</si>
  <si>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</si>
  <si>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</si>
  <si>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</si>
  <si>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</si>
  <si>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</si>
  <si>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</si>
  <si>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</si>
  <si>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</si>
  <si>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</si>
  <si>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</si>
  <si>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</si>
  <si>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</si>
  <si>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</si>
  <si>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</si>
  <si>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</si>
  <si>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</si>
  <si>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</si>
  <si>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</si>
  <si>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</si>
  <si>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</si>
  <si>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</si>
  <si>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</si>
  <si>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</si>
  <si>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</si>
  <si>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</si>
  <si>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</si>
  <si>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</si>
  <si>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</si>
  <si>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</si>
  <si>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</si>
  <si>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</si>
  <si>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</si>
  <si>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</si>
  <si>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</si>
  <si>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</si>
  <si>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</si>
  <si>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</si>
  <si>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</si>
  <si>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</si>
  <si>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</si>
  <si>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</si>
  <si>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</si>
  <si>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</si>
  <si>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</si>
  <si>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</si>
  <si>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</si>
  <si>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</si>
  <si>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</si>
  <si>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</si>
  <si>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</si>
  <si>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</si>
  <si>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</si>
  <si>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</si>
  <si>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</si>
  <si>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</si>
  <si>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</si>
  <si>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</si>
  <si>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</si>
  <si>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</si>
  <si>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</si>
  <si>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</si>
  <si>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</si>
  <si>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</si>
  <si>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</si>
  <si>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</si>
  <si>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</si>
  <si>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</si>
  <si>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</si>
  <si>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</si>
  <si>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</si>
  <si>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</si>
  <si>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</si>
  <si>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</si>
  <si>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</si>
  <si>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</si>
  <si>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</si>
  <si>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</si>
  <si>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</si>
  <si>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</si>
  <si>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</si>
  <si>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</si>
  <si>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</si>
  <si>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</si>
  <si>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</si>
  <si>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</si>
  <si>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</si>
  <si>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</si>
  <si>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</si>
  <si>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</si>
  <si>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</si>
  <si>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</si>
  <si>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</si>
  <si>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</si>
  <si>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</si>
  <si>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</si>
  <si>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</si>
  <si>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</si>
  <si>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</si>
  <si>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</si>
  <si>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</si>
  <si>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</si>
  <si>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</si>
  <si>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</si>
  <si>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</si>
  <si>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</si>
  <si>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</si>
  <si>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</si>
  <si>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</si>
  <si>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</si>
  <si>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</si>
  <si>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</si>
  <si>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</si>
  <si>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</si>
  <si>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</si>
  <si>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</si>
  <si>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</si>
  <si>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</si>
  <si>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</si>
  <si>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</si>
  <si>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</si>
  <si>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</si>
  <si>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</si>
  <si>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</si>
  <si>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</si>
  <si>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</si>
  <si>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</si>
  <si>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</si>
  <si>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</si>
  <si>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</si>
  <si>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</si>
  <si>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</si>
  <si>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</si>
  <si>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</si>
  <si>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</si>
  <si>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</si>
  <si>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</si>
  <si>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</si>
  <si>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</si>
  <si>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</si>
  <si>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</si>
  <si>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</si>
  <si>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</si>
  <si>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</si>
  <si>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</si>
  <si>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</si>
  <si>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</si>
  <si>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</si>
  <si>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</si>
  <si>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</si>
  <si>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</si>
  <si>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</si>
  <si>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</si>
  <si>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</si>
  <si>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</si>
  <si>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</si>
  <si>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</si>
  <si>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</si>
  <si>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</si>
  <si>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</si>
  <si>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</si>
  <si>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</si>
  <si>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</si>
  <si>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</si>
  <si>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</si>
  <si>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</si>
  <si>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</si>
  <si>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</si>
  <si>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</si>
  <si>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</si>
  <si>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</si>
  <si>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</si>
  <si>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</si>
  <si>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</si>
  <si>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</si>
  <si>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</si>
  <si>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</si>
  <si>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</si>
  <si>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</si>
  <si>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</si>
  <si>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</si>
  <si>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</si>
  <si>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</si>
  <si>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</si>
  <si>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</si>
  <si>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</si>
  <si>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</si>
  <si>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</si>
  <si>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</si>
  <si>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</si>
  <si>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</si>
  <si>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</si>
  <si>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</si>
  <si>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</si>
  <si>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</si>
  <si>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</si>
  <si>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</si>
  <si>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</si>
  <si>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</si>
  <si>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</si>
  <si>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</si>
  <si>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</si>
  <si>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</si>
  <si>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</si>
  <si>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</si>
  <si>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</si>
  <si>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</si>
  <si>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</si>
  <si>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</si>
  <si>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</si>
  <si>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</si>
  <si>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</si>
  <si>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</si>
  <si>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</si>
  <si>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</si>
  <si>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</si>
  <si>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</si>
  <si>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</si>
  <si>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</si>
  <si>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</si>
  <si>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</si>
  <si>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</si>
  <si>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</si>
  <si>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</si>
  <si>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</si>
  <si>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</si>
  <si>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</si>
  <si>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</si>
  <si>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</si>
  <si>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</si>
  <si>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</si>
  <si>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</si>
  <si>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</si>
  <si>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</si>
  <si>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</si>
  <si>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</si>
  <si>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</si>
  <si>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</si>
  <si>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</si>
  <si>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</si>
  <si>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</si>
  <si>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</si>
  <si>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</si>
  <si>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</si>
  <si>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</si>
  <si>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</si>
  <si>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</si>
  <si>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</si>
  <si>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</si>
  <si>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</si>
  <si>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</si>
  <si>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</si>
  <si>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</si>
  <si>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</si>
  <si>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</si>
  <si>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</si>
  <si>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</si>
  <si>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</si>
  <si>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</si>
  <si>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</si>
  <si>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</si>
  <si>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</si>
  <si>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</si>
  <si>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</si>
  <si>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</si>
  <si>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</si>
  <si>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</si>
  <si>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</si>
  <si>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</si>
  <si>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</si>
  <si>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</si>
  <si>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</si>
  <si>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</si>
  <si>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</si>
  <si>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</si>
  <si>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</si>
  <si>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</si>
  <si>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</si>
  <si>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</si>
  <si>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</si>
  <si>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</si>
  <si>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</si>
  <si>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</si>
  <si>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</si>
  <si>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</si>
  <si>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</si>
  <si>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</si>
  <si>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</si>
  <si>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</si>
  <si>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</si>
  <si>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</si>
  <si>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</si>
  <si>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</si>
  <si>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</si>
  <si>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</si>
  <si>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</si>
  <si>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</si>
  <si>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</si>
  <si>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</si>
  <si>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</si>
  <si>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</si>
  <si>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</si>
  <si>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</si>
  <si>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</si>
  <si>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</si>
  <si>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</si>
  <si>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</si>
  <si>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</si>
  <si>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</si>
  <si>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</si>
  <si>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</si>
  <si>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</si>
  <si>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</si>
  <si>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</si>
  <si>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</si>
  <si>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</si>
  <si>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</si>
  <si>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</si>
  <si>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</si>
  <si>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</si>
  <si>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</si>
  <si>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</si>
  <si>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</si>
  <si>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</si>
  <si>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</si>
  <si>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</si>
  <si>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</si>
  <si>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</si>
  <si>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</si>
  <si>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</si>
  <si>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</si>
  <si>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</si>
  <si>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</si>
  <si>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</si>
  <si>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</si>
  <si>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</si>
  <si>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</si>
  <si>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</si>
  <si>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</si>
  <si>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</si>
  <si>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</si>
  <si>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</si>
  <si>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</si>
  <si>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</si>
  <si>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</si>
  <si>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</si>
  <si>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</si>
  <si>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</si>
  <si>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</si>
  <si>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</si>
  <si>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</si>
  <si>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</si>
  <si>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</si>
  <si>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</si>
  <si>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</si>
  <si>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</si>
  <si>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</si>
  <si>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</si>
  <si>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</si>
  <si>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</si>
  <si>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</si>
  <si>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</si>
  <si>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</si>
  <si>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</si>
  <si>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</si>
  <si>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</si>
  <si>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</si>
  <si>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</si>
  <si>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</si>
  <si>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</si>
  <si>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</si>
  <si>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</si>
  <si>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</si>
  <si>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</si>
  <si>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</si>
  <si>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</si>
  <si>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</si>
  <si>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</si>
  <si>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</si>
  <si>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</si>
  <si>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</si>
  <si>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</si>
  <si>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</si>
  <si>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</si>
  <si>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</si>
  <si>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</si>
  <si>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</si>
  <si>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</si>
  <si>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</si>
  <si>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</si>
  <si>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</si>
  <si>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</si>
  <si>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</si>
  <si>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</si>
  <si>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</si>
  <si>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</si>
  <si>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</si>
  <si>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</si>
  <si>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</si>
  <si>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</si>
  <si>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</si>
  <si>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</si>
  <si>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</si>
  <si>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</si>
  <si>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</si>
  <si>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</si>
  <si>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</si>
  <si>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</si>
  <si>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</si>
  <si>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</si>
  <si>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</si>
  <si>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</si>
  <si>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</si>
  <si>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</si>
  <si>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</si>
  <si>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</si>
  <si>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</si>
  <si>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</si>
  <si>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</si>
  <si>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</si>
  <si>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</si>
  <si>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</si>
  <si>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</si>
  <si>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</si>
  <si>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</si>
  <si>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</si>
  <si>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</si>
  <si>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</si>
  <si>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</si>
  <si>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</si>
  <si>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</si>
  <si>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</si>
  <si>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</si>
  <si>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</si>
  <si>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</si>
  <si>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</si>
  <si>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</si>
  <si>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</si>
  <si>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</si>
  <si>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</si>
  <si>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</si>
  <si>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</si>
  <si>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</si>
  <si>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</si>
  <si>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</si>
  <si>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</si>
  <si>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</si>
  <si>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</si>
  <si>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</si>
  <si>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</si>
  <si>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</si>
  <si>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</si>
  <si>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</si>
  <si>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</si>
  <si>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</si>
  <si>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</si>
  <si>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</si>
  <si>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</si>
  <si>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</si>
  <si>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</si>
  <si>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</si>
  <si>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</si>
  <si>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</si>
  <si>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</si>
  <si>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</si>
  <si>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</si>
  <si>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</si>
  <si>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</si>
  <si>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</si>
  <si>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</si>
  <si>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</si>
  <si>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</si>
  <si>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</si>
  <si>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</si>
  <si>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</si>
  <si>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</si>
  <si>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</si>
  <si>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</si>
  <si>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</si>
  <si>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</si>
  <si>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</si>
  <si>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</si>
  <si>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</si>
  <si>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</si>
  <si>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</si>
  <si>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</si>
  <si>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</si>
  <si>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</si>
  <si>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</si>
  <si>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</si>
  <si>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</si>
  <si>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</si>
  <si>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</si>
  <si>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</si>
  <si>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</si>
  <si>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</si>
  <si>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</si>
  <si>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</si>
  <si>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</si>
  <si>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</si>
  <si>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</si>
  <si>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</si>
  <si>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</si>
  <si>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</si>
  <si>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</si>
  <si>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</si>
  <si>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</si>
  <si>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</si>
  <si>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</si>
  <si>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</si>
  <si>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</si>
  <si>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</si>
  <si>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</si>
  <si>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</si>
  <si>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</si>
  <si>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</si>
  <si>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</si>
  <si>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</si>
  <si>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</si>
  <si>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</si>
  <si>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</si>
  <si>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</si>
  <si>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</si>
  <si>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</si>
  <si>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</si>
  <si>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</si>
  <si>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</si>
  <si>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</si>
  <si>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</si>
  <si>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</si>
  <si>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</si>
  <si>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</si>
  <si>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</si>
  <si>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</si>
  <si>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</si>
  <si>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</si>
  <si>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</si>
  <si>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</si>
  <si>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</si>
  <si>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</si>
  <si>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</si>
  <si>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</si>
  <si>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</si>
  <si>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</si>
  <si>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</si>
  <si>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</si>
  <si>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</si>
  <si>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</si>
  <si>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</si>
  <si>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</si>
  <si>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</si>
  <si>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</si>
  <si>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</si>
  <si>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</si>
  <si>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</si>
  <si>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</si>
  <si>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</si>
  <si>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</si>
  <si>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</si>
  <si>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</si>
  <si>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</si>
  <si>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</si>
  <si>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</si>
  <si>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</si>
  <si>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</si>
  <si>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</si>
  <si>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</si>
  <si>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</si>
  <si>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</si>
  <si>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</si>
  <si>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</si>
  <si>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</si>
  <si>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</si>
  <si>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</si>
  <si>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</si>
  <si>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</si>
  <si>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</si>
  <si>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</si>
  <si>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</si>
  <si>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</si>
  <si>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</si>
  <si>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</si>
  <si>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</si>
  <si>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</si>
  <si>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</si>
  <si>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</si>
  <si>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</si>
  <si>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</si>
  <si>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</si>
  <si>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</si>
  <si>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</si>
  <si>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</si>
  <si>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</si>
  <si>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</si>
  <si>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</si>
  <si>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</si>
  <si>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</si>
  <si>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</si>
  <si>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</si>
  <si>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</si>
  <si>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</si>
  <si>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</si>
  <si>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</si>
  <si>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</si>
  <si>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</si>
  <si>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</si>
  <si>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</si>
  <si>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</si>
  <si>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</si>
  <si>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</si>
  <si>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</si>
  <si>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</si>
  <si>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</si>
  <si>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</si>
  <si>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</si>
  <si>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</si>
  <si>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</si>
  <si>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</si>
  <si>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</si>
  <si>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</si>
  <si>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</si>
  <si>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</si>
  <si>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</si>
  <si>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</si>
  <si>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</si>
  <si>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</si>
  <si>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</si>
  <si>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</si>
  <si>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</si>
  <si>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</si>
  <si>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</si>
  <si>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</si>
  <si>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</si>
  <si>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</si>
  <si>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</si>
  <si>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</si>
  <si>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</si>
  <si>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</si>
  <si>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</si>
  <si>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</si>
  <si>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</si>
  <si>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</si>
  <si>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</si>
  <si>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</si>
  <si>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</si>
  <si>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</si>
  <si>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</si>
  <si>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</si>
  <si>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</si>
  <si>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</si>
  <si>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</si>
  <si>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</si>
  <si>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</si>
  <si>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</si>
  <si>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</si>
  <si>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</si>
  <si>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</si>
  <si>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</si>
  <si>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</si>
  <si>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</si>
  <si>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</si>
  <si>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</si>
  <si>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</si>
  <si>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</si>
  <si>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</si>
  <si>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</si>
  <si>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</si>
  <si>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</si>
  <si>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</si>
  <si>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</si>
  <si>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</si>
  <si>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</si>
  <si>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</si>
  <si>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</si>
  <si>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</si>
  <si>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</si>
  <si>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</si>
  <si>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</si>
  <si>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</si>
  <si>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</si>
  <si>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</si>
  <si>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</si>
  <si>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</si>
  <si>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</si>
  <si>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</si>
  <si>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</si>
  <si>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</si>
  <si>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</si>
  <si>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</si>
  <si>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</si>
  <si>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</si>
  <si>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</si>
  <si>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</si>
  <si>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</si>
  <si>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</si>
  <si>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</si>
  <si>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</si>
  <si>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</si>
  <si>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</si>
  <si>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</si>
  <si>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</si>
  <si>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</si>
  <si>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</si>
  <si>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</si>
  <si>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</si>
  <si>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</si>
  <si>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</si>
  <si>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</si>
  <si>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</si>
  <si>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</si>
  <si>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</si>
  <si>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</si>
  <si>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</si>
  <si>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</si>
  <si>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</si>
  <si>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</si>
  <si>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</si>
  <si>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</si>
  <si>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</si>
  <si>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</si>
  <si>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</si>
  <si>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</si>
  <si>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</si>
  <si>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</si>
  <si>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</si>
  <si>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</si>
  <si>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</si>
  <si>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</si>
  <si>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</si>
  <si>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</si>
  <si>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</si>
  <si>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</si>
  <si>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</si>
  <si>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</si>
  <si>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</si>
  <si>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</si>
  <si>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</si>
  <si>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</si>
  <si>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</si>
  <si>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</si>
  <si>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</si>
  <si>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</si>
  <si>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</si>
  <si>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</si>
  <si>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</si>
  <si>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</si>
  <si>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</si>
  <si>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</si>
  <si>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</si>
  <si>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</si>
  <si>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</si>
  <si>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</si>
  <si>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</si>
  <si>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</si>
  <si>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</si>
  <si>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</si>
  <si>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</si>
  <si>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</si>
  <si>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</si>
  <si>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</si>
  <si>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</si>
  <si>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</si>
  <si>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</si>
  <si>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</si>
  <si>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</si>
  <si>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</si>
  <si>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</si>
  <si>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</si>
  <si>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</si>
  <si>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</si>
  <si>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</si>
  <si>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</si>
  <si>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</si>
  <si>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</si>
  <si>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</si>
  <si>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</si>
  <si>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</si>
  <si>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</si>
  <si>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</si>
  <si>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</si>
  <si>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</si>
  <si>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</si>
  <si>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</si>
  <si>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</si>
  <si>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</si>
  <si>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</si>
  <si>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</si>
  <si>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</si>
  <si>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</si>
  <si>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</si>
  <si>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</si>
  <si>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</si>
  <si>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</si>
  <si>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</si>
  <si>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</si>
  <si>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</si>
  <si>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</si>
  <si>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</si>
  <si>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</si>
  <si>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</si>
  <si>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</si>
  <si>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</si>
  <si>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</si>
  <si>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</si>
  <si>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</si>
  <si>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</si>
  <si>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</si>
  <si>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</si>
  <si>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</si>
  <si>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</si>
  <si>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</si>
  <si>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</si>
  <si>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</si>
  <si>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</si>
  <si>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</si>
  <si>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</si>
  <si>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</si>
  <si>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</si>
  <si>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</si>
  <si>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</si>
  <si>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</si>
  <si>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</si>
  <si>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</si>
  <si>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</si>
  <si>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</si>
  <si>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</si>
  <si>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</si>
  <si>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</si>
  <si>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</si>
  <si>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</si>
  <si>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</si>
  <si>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</si>
  <si>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</si>
  <si>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</si>
  <si>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</si>
  <si>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</si>
  <si>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</si>
  <si>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</si>
  <si>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</si>
  <si>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</si>
  <si>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</si>
  <si>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</si>
  <si>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</si>
  <si>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</si>
  <si>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</si>
  <si>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</si>
  <si>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</si>
  <si>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</si>
  <si>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</si>
  <si>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</si>
  <si>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</si>
  <si>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</si>
  <si>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</si>
  <si>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</si>
  <si>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</si>
  <si>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</si>
  <si>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</si>
  <si>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</si>
  <si>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</si>
  <si>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</si>
  <si>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</si>
  <si>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</si>
  <si>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</si>
  <si>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</si>
  <si>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</si>
  <si>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</si>
  <si>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</si>
  <si>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</si>
  <si>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</si>
  <si>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</si>
  <si>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</si>
  <si>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</si>
  <si>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</si>
  <si>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</si>
  <si>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</si>
  <si>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</si>
  <si>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</si>
  <si>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</si>
  <si>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</si>
  <si>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</si>
  <si>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</si>
  <si>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</si>
  <si>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</si>
  <si>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</si>
  <si>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</si>
  <si>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</si>
  <si>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</si>
  <si>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</si>
  <si>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</si>
  <si>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</si>
  <si>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</si>
  <si>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</si>
  <si>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</si>
  <si>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</si>
  <si>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</si>
  <si>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</si>
  <si>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</si>
  <si>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</si>
  <si>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</si>
  <si>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</si>
  <si>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</si>
  <si>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</si>
  <si>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</si>
  <si>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</si>
  <si>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</si>
  <si>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</si>
  <si>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</si>
  <si>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</si>
  <si>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</si>
  <si>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</si>
  <si>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</si>
  <si>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</si>
  <si>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</si>
  <si>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</si>
  <si>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</si>
  <si>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</si>
  <si>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</si>
  <si>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</si>
  <si>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</si>
  <si>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</si>
  <si>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</si>
  <si>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</si>
  <si>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</si>
  <si>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</si>
  <si>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</si>
  <si>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</si>
  <si>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</si>
  <si>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</si>
  <si>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</si>
  <si>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</si>
  <si>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</si>
  <si>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</si>
  <si>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</si>
  <si>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</si>
  <si>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</si>
  <si>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</si>
  <si>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</si>
  <si>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</si>
  <si>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</si>
  <si>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</si>
  <si>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</si>
  <si>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</si>
  <si>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</si>
  <si>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</si>
  <si>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</si>
  <si>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</si>
  <si>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</si>
  <si>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</si>
  <si>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</si>
  <si>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</si>
  <si>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</si>
  <si>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</si>
  <si>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</si>
  <si>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</si>
  <si>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</si>
  <si>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</si>
  <si>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</si>
  <si>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</si>
  <si>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</si>
  <si>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</si>
  <si>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</si>
  <si>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</si>
  <si>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</si>
  <si>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</si>
  <si>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</si>
  <si>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</si>
  <si>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</si>
  <si>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</si>
  <si>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</si>
  <si>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</si>
  <si>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</si>
  <si>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</si>
  <si>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</si>
  <si>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</si>
  <si>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</si>
  <si>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</si>
  <si>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</si>
  <si>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</si>
  <si>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</si>
  <si>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</si>
  <si>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</si>
  <si>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</si>
  <si>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</si>
  <si>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</si>
  <si>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</si>
  <si>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</si>
  <si>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</si>
  <si>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</si>
  <si>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</si>
  <si>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</si>
  <si>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</si>
  <si>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</si>
  <si>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</si>
  <si>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</si>
  <si>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</si>
  <si>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</si>
  <si>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</si>
  <si>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</si>
  <si>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</si>
  <si>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</si>
  <si>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</si>
  <si>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</si>
  <si>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</si>
  <si>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</si>
  <si>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</si>
  <si>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</si>
  <si>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</si>
  <si>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</si>
  <si>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</si>
  <si>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</si>
  <si>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</si>
  <si>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</si>
  <si>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</si>
  <si>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</si>
  <si>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</si>
  <si>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</si>
  <si>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</si>
  <si>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</si>
  <si>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</si>
  <si>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</si>
  <si>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</si>
  <si>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</si>
  <si>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</si>
  <si>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</si>
  <si>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</si>
  <si>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</si>
  <si>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</si>
  <si>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</si>
  <si>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</si>
  <si>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</si>
  <si>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</si>
  <si>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</si>
  <si>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</si>
  <si>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</si>
  <si>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</si>
  <si>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</si>
  <si>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</si>
  <si>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</si>
  <si>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</si>
  <si>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</si>
  <si>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</si>
  <si>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</si>
  <si>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</si>
  <si>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</si>
  <si>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</si>
  <si>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</si>
  <si>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</si>
  <si>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</si>
  <si>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</si>
  <si>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</si>
  <si>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</si>
  <si>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</si>
  <si>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</si>
  <si>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</si>
  <si>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</si>
  <si>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</si>
  <si>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</si>
  <si>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</si>
  <si>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</si>
  <si>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</si>
  <si>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</si>
  <si>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</si>
  <si>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</si>
  <si>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</si>
  <si>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</si>
  <si>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</si>
  <si>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</si>
  <si>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</si>
  <si>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</si>
  <si>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</si>
  <si>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</si>
  <si>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</si>
  <si>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</si>
  <si>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</si>
  <si>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</si>
  <si>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</si>
  <si>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</si>
  <si>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</si>
  <si>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</si>
  <si>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</si>
  <si>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</si>
  <si>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</si>
  <si>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</si>
  <si>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</si>
  <si>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</si>
  <si>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</si>
  <si>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</si>
  <si>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</si>
  <si>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</si>
  <si>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</si>
  <si>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</si>
  <si>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</si>
  <si>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</si>
  <si>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</si>
  <si>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</si>
  <si>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</si>
  <si>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</si>
  <si>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</si>
  <si>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</si>
  <si>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</si>
  <si>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</si>
  <si>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</si>
  <si>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</si>
  <si>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</si>
  <si>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</si>
  <si>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</si>
  <si>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</si>
  <si>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</si>
  <si>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</si>
  <si>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</si>
  <si>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</si>
  <si>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</si>
  <si>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</si>
  <si>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</si>
  <si>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</si>
  <si>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</si>
  <si>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</si>
  <si>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</si>
  <si>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</si>
  <si>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</si>
  <si>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</si>
  <si>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</si>
  <si>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</si>
  <si>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</si>
  <si>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</si>
  <si>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</si>
  <si>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</si>
  <si>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</si>
  <si>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</si>
  <si>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</si>
  <si>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</si>
  <si>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</si>
  <si>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</si>
  <si>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</si>
  <si>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</si>
  <si>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</si>
  <si>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</si>
  <si>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</si>
  <si>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</si>
  <si>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</si>
  <si>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</si>
  <si>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</si>
  <si>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</si>
  <si>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</si>
  <si>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</si>
  <si>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</si>
  <si>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</si>
  <si>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</si>
  <si>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</si>
  <si>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</si>
  <si>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</si>
  <si>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</si>
  <si>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</si>
  <si>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</si>
  <si>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</si>
  <si>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</si>
  <si>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</si>
  <si>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</si>
  <si>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</si>
  <si>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</si>
  <si>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</si>
  <si>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</si>
  <si>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</si>
  <si>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</si>
  <si>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</si>
  <si>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</si>
  <si>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</si>
  <si>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</si>
  <si>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</si>
  <si>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</si>
  <si>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</si>
  <si>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</si>
  <si>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</si>
  <si>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</si>
  <si>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</si>
  <si>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</si>
  <si>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</si>
  <si>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</si>
  <si>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</si>
  <si>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</si>
  <si>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</si>
  <si>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</si>
  <si>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</si>
  <si>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</si>
  <si>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</si>
  <si>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</si>
  <si>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</si>
  <si>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</si>
  <si>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</si>
  <si>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</si>
  <si>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</si>
  <si>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</si>
  <si>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</si>
  <si>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</si>
  <si>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</si>
  <si>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</si>
  <si>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</si>
  <si>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</si>
  <si>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</si>
  <si>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</si>
  <si>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</si>
  <si>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</si>
  <si>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</si>
  <si>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</si>
  <si>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</si>
  <si>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</si>
  <si>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</si>
  <si>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</si>
  <si>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</si>
  <si>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</si>
  <si>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</si>
  <si>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</si>
  <si>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</si>
  <si>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</si>
  <si>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</si>
  <si>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</si>
  <si>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</si>
  <si>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</si>
  <si>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</si>
  <si>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</si>
  <si>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</si>
  <si>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</si>
  <si>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</si>
  <si>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</si>
  <si>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</si>
  <si>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</si>
  <si>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</si>
  <si>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</si>
  <si>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</si>
  <si>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</si>
  <si>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</si>
  <si>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</si>
  <si>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</si>
  <si>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</si>
  <si>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</si>
  <si>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</si>
  <si>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</si>
  <si>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</si>
  <si>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</si>
  <si>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</si>
  <si>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</si>
  <si>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</si>
  <si>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</si>
  <si>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</si>
  <si>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</si>
  <si>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</si>
  <si>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</si>
  <si>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</si>
  <si>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</si>
  <si>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</si>
  <si>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</si>
  <si>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</si>
  <si>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</si>
  <si>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</si>
  <si>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</si>
  <si>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</si>
  <si>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</si>
  <si>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</si>
  <si>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</si>
  <si>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</si>
  <si>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</si>
  <si>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</si>
  <si>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</si>
  <si>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</si>
  <si>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</si>
  <si>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</si>
  <si>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</si>
  <si>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</si>
  <si>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</si>
  <si>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</si>
  <si>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</si>
  <si>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</si>
  <si>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</si>
  <si>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</si>
  <si>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</si>
  <si>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</si>
  <si>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</si>
  <si>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</si>
  <si>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</si>
  <si>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</si>
  <si>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</si>
  <si>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</si>
  <si>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</si>
  <si>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</si>
  <si>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</si>
  <si>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</si>
  <si>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</si>
  <si>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</si>
  <si>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</si>
  <si>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</si>
  <si>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</si>
  <si>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</si>
  <si>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</si>
  <si>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</si>
  <si>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</si>
  <si>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</si>
  <si>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</si>
  <si>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</si>
  <si>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</si>
  <si>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</si>
  <si>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</si>
  <si>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</si>
  <si>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</si>
  <si>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</si>
  <si>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</si>
  <si>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</si>
  <si>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</si>
  <si>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</si>
  <si>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</si>
  <si>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</si>
  <si>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</si>
  <si>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</si>
  <si>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</si>
  <si>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</si>
  <si>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</si>
  <si>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</si>
  <si>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</si>
  <si>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</si>
  <si>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</si>
  <si>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</si>
  <si>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</si>
  <si>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</si>
  <si>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</si>
  <si>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</si>
  <si>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</si>
  <si>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</si>
  <si>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</si>
  <si>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</si>
  <si>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</si>
  <si>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</si>
  <si>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</si>
  <si>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</si>
  <si>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</si>
  <si>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</si>
  <si>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</si>
  <si>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</si>
  <si>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</si>
  <si>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</si>
  <si>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</si>
  <si>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</si>
  <si>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</si>
  <si>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</si>
  <si>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</si>
  <si>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</si>
  <si>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</si>
  <si>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</si>
  <si>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</si>
  <si>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</si>
  <si>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</si>
  <si>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</si>
  <si>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</si>
  <si>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</si>
  <si>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</si>
  <si>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</si>
  <si>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</si>
  <si>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</si>
  <si>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</si>
  <si>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</si>
  <si>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</si>
  <si>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</si>
  <si>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</si>
  <si>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</si>
  <si>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</si>
  <si>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</si>
  <si>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</si>
  <si>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</si>
  <si>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</si>
  <si>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</si>
  <si>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</si>
  <si>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</si>
  <si>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</si>
  <si>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</si>
  <si>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</si>
  <si>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</si>
  <si>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</si>
  <si>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</si>
  <si>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</si>
  <si>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</si>
  <si>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</si>
  <si>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</si>
  <si>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</si>
  <si>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</si>
  <si>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</si>
  <si>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</si>
  <si>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</si>
  <si>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</si>
  <si>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</si>
  <si>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</si>
  <si>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</si>
  <si>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</si>
  <si>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</si>
  <si>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</si>
  <si>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</si>
  <si>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</si>
  <si>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</si>
  <si>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</si>
  <si>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</si>
  <si>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</si>
  <si>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</si>
  <si>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</si>
  <si>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</si>
  <si>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</si>
  <si>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</si>
  <si>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</si>
  <si>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</si>
  <si>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</si>
  <si>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</si>
  <si>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</si>
  <si>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</si>
  <si>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</si>
  <si>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</si>
  <si>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</si>
  <si>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</si>
  <si>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</si>
  <si>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</si>
  <si>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</si>
  <si>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</si>
  <si>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</si>
  <si>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</si>
  <si>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</si>
  <si>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</si>
  <si>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</si>
  <si>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</si>
  <si>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</si>
  <si>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</si>
  <si>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</si>
  <si>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</si>
  <si>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</si>
  <si>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</si>
  <si>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</si>
  <si>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</si>
  <si>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</si>
  <si>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</si>
  <si>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</si>
  <si>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</si>
  <si>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</si>
  <si>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</si>
  <si>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</si>
  <si>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</si>
  <si>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</si>
  <si>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</si>
  <si>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</si>
  <si>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</si>
  <si>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</si>
  <si>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</si>
  <si>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</si>
  <si>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</si>
  <si>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</si>
  <si>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</si>
  <si>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</si>
  <si>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</si>
  <si>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</si>
  <si>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</si>
  <si>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</si>
  <si>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</si>
  <si>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</si>
  <si>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</si>
  <si>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</si>
  <si>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</si>
  <si>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</si>
  <si>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</si>
  <si>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</si>
  <si>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</si>
  <si>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</si>
  <si>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</si>
  <si>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</si>
  <si>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</si>
  <si>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</si>
  <si>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</si>
  <si>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</si>
  <si>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</si>
  <si>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</si>
  <si>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</si>
  <si>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</si>
  <si>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</si>
  <si>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</si>
  <si>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</si>
  <si>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</si>
  <si>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</si>
  <si>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</si>
  <si>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</si>
  <si>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</si>
  <si>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</si>
  <si>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</si>
  <si>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</si>
  <si>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</si>
  <si>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</si>
  <si>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</si>
  <si>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</si>
  <si>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</si>
  <si>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</si>
  <si>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</si>
  <si>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</si>
  <si>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</si>
  <si>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</si>
  <si>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</si>
  <si>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</si>
  <si>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</si>
  <si>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</si>
  <si>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</si>
  <si>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</si>
  <si>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</si>
  <si>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</si>
  <si>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</si>
  <si>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</si>
  <si>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</si>
  <si>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</si>
  <si>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</si>
  <si>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</si>
  <si>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</si>
  <si>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</si>
  <si>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</si>
  <si>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</si>
  <si>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</si>
  <si>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</si>
  <si>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</si>
  <si>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</si>
  <si>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</si>
  <si>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</si>
  <si>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</si>
  <si>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</si>
  <si>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</si>
  <si>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</si>
  <si>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</si>
  <si>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</si>
  <si>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</si>
  <si>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</si>
  <si>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</si>
  <si>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</si>
  <si>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</si>
  <si>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</si>
  <si>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</si>
  <si>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</si>
  <si>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</si>
  <si>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</si>
  <si>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</si>
  <si>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</si>
  <si>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</si>
  <si>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</si>
  <si>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</si>
  <si>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</si>
  <si>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</si>
  <si>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</si>
  <si>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</si>
  <si>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</si>
  <si>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</si>
  <si>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</si>
  <si>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</si>
  <si>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</si>
  <si>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</si>
  <si>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</si>
  <si>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</si>
  <si>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</si>
  <si>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</si>
  <si>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</si>
  <si>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</si>
  <si>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</si>
  <si>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</si>
  <si>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</si>
  <si>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</si>
  <si>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</si>
  <si>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</si>
  <si>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</si>
  <si>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</si>
  <si>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</si>
  <si>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</si>
  <si>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</si>
  <si>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</si>
  <si>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</si>
  <si>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</si>
  <si>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</si>
  <si>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</si>
  <si>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</si>
  <si>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</si>
  <si>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</si>
  <si>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</si>
  <si>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</si>
  <si>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</si>
  <si>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</si>
  <si>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</si>
  <si>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</si>
  <si>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</si>
  <si>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</si>
  <si>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</si>
  <si>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</si>
  <si>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</si>
  <si>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</si>
  <si>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</si>
  <si>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</si>
  <si>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</si>
  <si>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</si>
  <si>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</si>
  <si>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</si>
  <si>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</si>
  <si>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</si>
  <si>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</si>
  <si>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</si>
  <si>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</si>
  <si>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</si>
  <si>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</si>
  <si>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</si>
  <si>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</si>
  <si>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</si>
  <si>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</si>
  <si>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</si>
  <si>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</si>
  <si>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</si>
  <si>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</si>
  <si>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</si>
  <si>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</si>
  <si>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</si>
  <si>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</si>
  <si>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</si>
  <si>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</si>
  <si>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</si>
  <si>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</si>
  <si>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</si>
  <si>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</si>
  <si>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</si>
  <si>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</si>
  <si>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</si>
  <si>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</si>
  <si>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</si>
  <si>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</si>
  <si>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</si>
  <si>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</si>
  <si>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</si>
  <si>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</si>
  <si>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</si>
  <si>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</si>
  <si>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</si>
  <si>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</si>
  <si>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</si>
  <si>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</si>
  <si>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</si>
  <si>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</si>
  <si>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</si>
  <si>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</si>
  <si>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</si>
  <si>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</si>
  <si>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</si>
  <si>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</si>
  <si>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</si>
  <si>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</si>
  <si>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</si>
  <si>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</si>
  <si>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</si>
  <si>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</si>
  <si>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</si>
  <si>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</si>
  <si>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</si>
  <si>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</si>
  <si>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</si>
  <si>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</si>
  <si>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</si>
  <si>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</si>
  <si>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</si>
  <si>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</si>
  <si>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</si>
  <si>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</si>
  <si>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</si>
  <si>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</si>
  <si>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</si>
  <si>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</si>
  <si>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</si>
  <si>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</si>
  <si>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</si>
  <si>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</si>
  <si>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</si>
  <si>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</si>
  <si>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</si>
  <si>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</si>
  <si>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</si>
  <si>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</si>
  <si>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</si>
  <si>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</si>
  <si>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</si>
  <si>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</si>
  <si>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</si>
  <si>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</si>
  <si>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</si>
  <si>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</si>
  <si>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</si>
  <si>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</si>
  <si>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</si>
  <si>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</si>
  <si>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</si>
  <si>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</si>
  <si>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</si>
  <si>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</si>
  <si>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</si>
  <si>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</si>
  <si>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</si>
  <si>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</si>
  <si>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</si>
  <si>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</si>
  <si>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</si>
  <si>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</si>
  <si>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</si>
  <si>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</si>
  <si>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</si>
  <si>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</si>
  <si>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</si>
  <si>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</si>
  <si>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</si>
  <si>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</si>
  <si>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</si>
  <si>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</si>
  <si>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</si>
  <si>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</si>
  <si>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</si>
  <si>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</si>
  <si>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</si>
  <si>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</si>
  <si>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</si>
  <si>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</si>
  <si>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</si>
  <si>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</si>
  <si>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</si>
  <si>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</si>
  <si>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</si>
  <si>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</si>
  <si>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</si>
  <si>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</si>
  <si>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</si>
  <si>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</si>
  <si>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</si>
  <si>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</si>
  <si>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</si>
  <si>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</si>
  <si>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</si>
  <si>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</si>
  <si>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</si>
  <si>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</si>
  <si>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</si>
  <si>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</si>
  <si>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</si>
  <si>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</si>
  <si>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</si>
  <si>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</si>
  <si>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</si>
  <si>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</si>
  <si>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</si>
  <si>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</si>
  <si>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</si>
  <si>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</si>
  <si>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</si>
  <si>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</si>
  <si>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</si>
  <si>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</si>
  <si>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</si>
  <si>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</si>
  <si>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</si>
  <si>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</si>
  <si>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</si>
  <si>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</si>
  <si>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</si>
  <si>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</si>
  <si>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</si>
  <si>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</si>
  <si>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</si>
  <si>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</si>
  <si>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</si>
  <si>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</si>
  <si>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</si>
  <si>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</si>
  <si>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</si>
  <si>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</si>
  <si>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</si>
  <si>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</si>
  <si>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</si>
  <si>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</si>
  <si>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</si>
  <si>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</si>
  <si>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</si>
  <si>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</si>
  <si>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</si>
  <si>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</si>
  <si>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</si>
  <si>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</si>
  <si>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</si>
  <si>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</si>
  <si>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</si>
  <si>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</si>
  <si>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</si>
  <si>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</si>
  <si>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</si>
  <si>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</si>
  <si>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</si>
  <si>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</si>
  <si>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</si>
  <si>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</si>
  <si>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</si>
  <si>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</si>
  <si>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</si>
  <si>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</si>
  <si>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</si>
  <si>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</si>
  <si>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</si>
  <si>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</si>
  <si>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</si>
  <si>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</si>
  <si>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</si>
  <si>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</si>
  <si>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</si>
  <si>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</si>
  <si>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</si>
  <si>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</si>
  <si>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</si>
  <si>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</si>
  <si>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</si>
  <si>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</si>
  <si>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</si>
  <si>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</si>
  <si>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</si>
  <si>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</si>
  <si>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</si>
  <si>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</si>
  <si>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</si>
  <si>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</si>
  <si>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</si>
  <si>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</si>
  <si>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</si>
  <si>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</si>
  <si>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</si>
  <si>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</si>
  <si>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</si>
  <si>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</si>
  <si>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</si>
  <si>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</si>
  <si>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</si>
  <si>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</si>
  <si>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</si>
  <si>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</si>
  <si>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</si>
  <si>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</si>
  <si>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</si>
  <si>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</si>
  <si>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</si>
  <si>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</si>
  <si>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</si>
  <si>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</si>
  <si>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</si>
  <si>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</si>
  <si>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</si>
  <si>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</si>
  <si>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</si>
  <si>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</si>
  <si>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</si>
  <si>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</si>
  <si>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</si>
  <si>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</si>
  <si>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</si>
  <si>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</si>
  <si>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</si>
  <si>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</si>
  <si>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</si>
  <si>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</si>
  <si>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</si>
  <si>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</si>
  <si>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</si>
  <si>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</si>
  <si>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</si>
  <si>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</si>
  <si>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</si>
  <si>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</si>
  <si>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</si>
  <si>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</si>
  <si>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</si>
  <si>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</si>
  <si>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</si>
  <si>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</si>
  <si>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</si>
  <si>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</si>
  <si>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</si>
  <si>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</si>
  <si>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</si>
  <si>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</si>
  <si>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</si>
  <si>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</si>
  <si>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</si>
  <si>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</si>
  <si>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</si>
  <si>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</si>
  <si>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</si>
  <si>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</si>
  <si>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</si>
  <si>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</si>
  <si>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</si>
  <si>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</si>
  <si>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</si>
  <si>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</si>
  <si>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</si>
  <si>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</si>
  <si>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</si>
  <si>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</si>
  <si>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</si>
  <si>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</si>
  <si>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</si>
  <si>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</si>
  <si>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</si>
  <si>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</si>
  <si>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</si>
  <si>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</si>
  <si>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</si>
  <si>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</si>
  <si>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</si>
  <si>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</si>
  <si>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</si>
  <si>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</si>
  <si>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</si>
  <si>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</si>
  <si>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</si>
  <si>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</si>
  <si>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</si>
  <si>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</si>
  <si>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</si>
  <si>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</si>
  <si>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</si>
  <si>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</si>
  <si>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</si>
  <si>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</si>
  <si>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</si>
  <si>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</si>
  <si>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</si>
  <si>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</si>
  <si>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</si>
  <si>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</si>
  <si>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</si>
  <si>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</si>
  <si>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</si>
  <si>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</si>
  <si>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</si>
  <si>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</si>
  <si>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</si>
  <si>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</si>
  <si>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</si>
  <si>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</si>
  <si>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</si>
  <si>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</si>
  <si>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</si>
  <si>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</si>
  <si>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</si>
  <si>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</si>
  <si>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</si>
  <si>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</si>
  <si>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</si>
  <si>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</si>
  <si>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</si>
  <si>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</si>
  <si>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</si>
  <si>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</si>
  <si>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</si>
  <si>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</si>
  <si>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</si>
  <si>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</si>
  <si>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</si>
  <si>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</si>
  <si>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</si>
  <si>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</si>
  <si>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</si>
  <si>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</si>
  <si>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</si>
  <si>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</si>
  <si>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</si>
  <si>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</si>
  <si>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</si>
  <si>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</si>
  <si>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</si>
  <si>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</si>
  <si>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</si>
  <si>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</si>
  <si>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</si>
  <si>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</si>
  <si>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</si>
  <si>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</si>
  <si>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</si>
  <si>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</si>
  <si>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</si>
  <si>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</si>
  <si>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</si>
  <si>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</si>
  <si>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</si>
  <si>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</si>
  <si>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</si>
  <si>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</si>
  <si>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</si>
  <si>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</si>
  <si>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</si>
  <si>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</si>
  <si>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</si>
  <si>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</si>
  <si>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</si>
  <si>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</si>
  <si>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</si>
  <si>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</si>
  <si>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</si>
  <si>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</si>
  <si>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</si>
  <si>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</si>
  <si>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</si>
  <si>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</si>
  <si>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</si>
  <si>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</si>
  <si>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</si>
  <si>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</si>
  <si>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</si>
  <si>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</si>
  <si>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</si>
  <si>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</si>
  <si>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</si>
  <si>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</si>
  <si>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</si>
  <si>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</si>
  <si>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</si>
  <si>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</si>
  <si>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</si>
  <si>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</si>
  <si>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</si>
  <si>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</si>
  <si>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</si>
  <si>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</si>
  <si>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</si>
  <si>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</si>
  <si>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</si>
  <si>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</si>
  <si>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</si>
  <si>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</si>
  <si>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</si>
  <si>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</si>
  <si>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</si>
  <si>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</si>
  <si>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</si>
  <si>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</si>
  <si>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</si>
  <si>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</si>
  <si>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</si>
  <si>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</si>
  <si>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</si>
  <si>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</si>
  <si>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</si>
  <si>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</si>
  <si>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</si>
  <si>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</si>
  <si>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</si>
  <si>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</si>
  <si>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</si>
  <si>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</si>
  <si>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</si>
  <si>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</si>
  <si>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</si>
  <si>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</si>
  <si>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</si>
  <si>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</si>
  <si>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</si>
  <si>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</si>
  <si>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</si>
  <si>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</si>
  <si>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</si>
  <si>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</si>
  <si>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</si>
  <si>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</si>
  <si>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</si>
  <si>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</si>
  <si>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</si>
  <si>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</si>
  <si>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</si>
  <si>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</si>
  <si>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</si>
  <si>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</si>
  <si>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</si>
  <si>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</si>
  <si>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</si>
  <si>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</si>
  <si>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</si>
  <si>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</si>
  <si>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</si>
  <si>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</si>
  <si>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</si>
  <si>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</si>
  <si>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</si>
  <si>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</si>
  <si>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</si>
  <si>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</si>
  <si>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</si>
  <si>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</si>
  <si>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</si>
  <si>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</si>
  <si>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</si>
  <si>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</si>
  <si>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</si>
  <si>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</si>
  <si>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</si>
  <si>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</si>
  <si>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</si>
  <si>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</si>
  <si>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</si>
  <si>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</si>
  <si>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</si>
  <si>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</si>
  <si>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</si>
  <si>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</si>
  <si>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</si>
  <si>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</si>
  <si>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</si>
  <si>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</si>
  <si>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</si>
  <si>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</si>
  <si>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</si>
  <si>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</si>
  <si>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</si>
  <si>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</si>
  <si>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</si>
  <si>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</si>
  <si>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</si>
  <si>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</si>
  <si>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</si>
  <si>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</si>
  <si>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</si>
  <si>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</si>
  <si>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</si>
  <si>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</si>
  <si>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</si>
  <si>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</si>
  <si>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</si>
  <si>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</si>
  <si>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</si>
  <si>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</si>
  <si>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</si>
  <si>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</si>
  <si>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</si>
  <si>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</si>
  <si>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</si>
  <si>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</si>
  <si>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</si>
  <si>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</si>
  <si>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</si>
  <si>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</si>
  <si>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</si>
  <si>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</si>
  <si>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</si>
  <si>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</si>
  <si>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</si>
  <si>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</si>
  <si>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</si>
  <si>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</si>
  <si>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</si>
  <si>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</si>
  <si>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</si>
  <si>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</si>
  <si>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</si>
  <si>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</si>
  <si>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</si>
  <si>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</si>
  <si>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</si>
  <si>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</si>
  <si>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</si>
  <si>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</si>
  <si>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</si>
  <si>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</si>
  <si>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</si>
  <si>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</si>
  <si>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</si>
  <si>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</si>
  <si>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</si>
  <si>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</si>
  <si>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</si>
  <si>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</si>
  <si>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</si>
  <si>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</si>
  <si>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</si>
  <si>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</si>
  <si>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</si>
  <si>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</si>
  <si>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</si>
  <si>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</si>
  <si>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</si>
  <si>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</si>
  <si>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</si>
  <si>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</si>
  <si>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</si>
  <si>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</si>
  <si>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</si>
  <si>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</si>
  <si>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</si>
  <si>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</si>
  <si>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</si>
  <si>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</si>
  <si>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</si>
  <si>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</si>
  <si>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</si>
  <si>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</si>
  <si>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</si>
  <si>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</si>
  <si>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</si>
  <si>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</si>
  <si>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</si>
  <si>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</si>
  <si>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</si>
  <si>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</si>
  <si>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</si>
  <si>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</si>
  <si>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</si>
  <si>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</si>
  <si>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</si>
  <si>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</si>
  <si>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</si>
  <si>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</si>
  <si>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</si>
  <si>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</si>
  <si>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</si>
  <si>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</si>
  <si>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</si>
  <si>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</si>
  <si>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</si>
  <si>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</si>
  <si>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</si>
  <si>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</si>
  <si>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</si>
  <si>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</si>
  <si>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</si>
  <si>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</si>
  <si>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</si>
  <si>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</si>
  <si>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</si>
  <si>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</si>
  <si>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</si>
  <si>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</si>
  <si>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</si>
  <si>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</si>
  <si>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</si>
  <si>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</si>
  <si>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</si>
  <si>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</si>
  <si>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</si>
  <si>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</si>
  <si>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</si>
  <si>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</si>
  <si>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</si>
  <si>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</si>
  <si>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</si>
  <si>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</si>
  <si>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</si>
  <si>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</si>
  <si>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</si>
  <si>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</si>
  <si>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</si>
  <si>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</si>
  <si>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</si>
  <si>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</si>
  <si>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</si>
  <si>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</si>
  <si>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</si>
  <si>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</si>
  <si>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</si>
  <si>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</si>
  <si>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</si>
  <si>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</si>
  <si>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</si>
  <si>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</si>
  <si>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</si>
  <si>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</si>
  <si>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</si>
  <si>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</si>
  <si>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</si>
  <si>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</si>
  <si>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</si>
  <si>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</si>
  <si>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</si>
  <si>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</si>
  <si>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</si>
  <si>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</si>
  <si>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</si>
  <si>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</si>
  <si>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</si>
  <si>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</si>
  <si>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</si>
  <si>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</si>
  <si>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</si>
  <si>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</si>
  <si>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</si>
  <si>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</si>
  <si>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</si>
  <si>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</si>
  <si>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</si>
  <si>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</si>
  <si>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</si>
  <si>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</si>
  <si>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</si>
  <si>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</si>
  <si>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</si>
  <si>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</si>
  <si>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</si>
  <si>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</si>
  <si>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</si>
  <si>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</si>
  <si>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</si>
  <si>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</si>
  <si>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</si>
  <si>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</si>
  <si>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</si>
  <si>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</si>
  <si>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</si>
  <si>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</si>
  <si>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</si>
  <si>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</si>
  <si>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</si>
  <si>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</si>
  <si>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</si>
  <si>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</si>
  <si>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</si>
  <si>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</si>
  <si>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</si>
  <si>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</si>
  <si>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</si>
  <si>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</si>
  <si>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</si>
  <si>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</si>
  <si>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</si>
  <si>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</si>
  <si>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</si>
  <si>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</si>
  <si>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</si>
  <si>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</si>
  <si>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</si>
  <si>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</si>
  <si>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</si>
  <si>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</si>
  <si>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</si>
  <si>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</si>
  <si>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</si>
  <si>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</si>
  <si>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</si>
  <si>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</si>
  <si>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</si>
  <si>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</si>
  <si>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</si>
  <si>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</si>
  <si>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</si>
  <si>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</si>
  <si>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</si>
  <si>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</si>
  <si>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</si>
  <si>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</si>
  <si>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</si>
  <si>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</si>
  <si>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</si>
  <si>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</si>
  <si>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</si>
  <si>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</si>
  <si>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</si>
  <si>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</si>
  <si>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</si>
  <si>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</si>
  <si>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</si>
  <si>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</si>
  <si>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</si>
  <si>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</si>
  <si>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</si>
  <si>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</si>
  <si>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</si>
  <si>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</si>
  <si>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</si>
  <si>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</si>
  <si>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</si>
  <si>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</si>
  <si>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</si>
  <si>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</si>
  <si>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</si>
  <si>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</si>
  <si>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</si>
  <si>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</si>
  <si>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</si>
  <si>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</si>
  <si>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</si>
  <si>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</si>
  <si>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</si>
  <si>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</si>
  <si>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</si>
  <si>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</si>
  <si>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</si>
  <si>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</si>
  <si>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</si>
  <si>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</si>
  <si>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</si>
  <si>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</si>
  <si>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</si>
  <si>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</si>
  <si>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</si>
  <si>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</si>
  <si>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</si>
  <si>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</si>
  <si>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</si>
  <si>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</si>
  <si>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</si>
  <si>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</si>
  <si>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</si>
  <si>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</si>
  <si>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</si>
  <si>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</si>
  <si>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</si>
  <si>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</si>
  <si>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</si>
  <si>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</si>
  <si>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</si>
  <si>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</si>
  <si>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</si>
  <si>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</si>
  <si>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</si>
  <si>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</si>
  <si>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</si>
  <si>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</si>
  <si>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</si>
  <si>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</si>
  <si>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</si>
  <si>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</si>
  <si>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</si>
  <si>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</si>
  <si>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</si>
  <si>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</si>
  <si>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</si>
  <si>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</si>
  <si>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</si>
  <si>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</si>
  <si>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</si>
  <si>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</si>
  <si>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</si>
  <si>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</si>
  <si>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</si>
  <si>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</si>
  <si>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</si>
  <si>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</si>
  <si>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</si>
  <si>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</si>
  <si>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</si>
  <si>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</si>
  <si>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</si>
  <si>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</si>
  <si>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</si>
  <si>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</si>
  <si>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</si>
  <si>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</si>
  <si>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</si>
  <si>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</si>
  <si>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</si>
  <si>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</si>
  <si>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</si>
  <si>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</si>
  <si>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</si>
  <si>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</si>
  <si>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</si>
  <si>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</si>
  <si>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</si>
  <si>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</si>
  <si>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</si>
  <si>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</si>
  <si>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</si>
  <si>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</si>
  <si>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</si>
  <si>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</si>
  <si>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</si>
  <si>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</si>
  <si>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</si>
  <si>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</si>
  <si>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</si>
  <si>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</si>
  <si>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</si>
  <si>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</si>
  <si>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</si>
  <si>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</si>
  <si>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</si>
  <si>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</si>
  <si>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</si>
  <si>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</si>
  <si>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</si>
  <si>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</si>
  <si>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</si>
  <si>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</si>
  <si>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</si>
  <si>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</si>
  <si>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</si>
  <si>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</si>
  <si>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</si>
  <si>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</si>
  <si>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</si>
  <si>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</si>
  <si>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</si>
  <si>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</si>
  <si>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</si>
  <si>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</si>
  <si>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</si>
  <si>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</si>
  <si>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</si>
  <si>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</si>
  <si>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</si>
  <si>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</si>
  <si>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</si>
  <si>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</si>
  <si>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</si>
  <si>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</si>
  <si>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</si>
  <si>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</si>
  <si>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</si>
  <si>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</si>
  <si>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</si>
  <si>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</si>
  <si>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</si>
  <si>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</si>
  <si>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</si>
  <si>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</si>
  <si>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</si>
  <si>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</si>
  <si>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</si>
  <si>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</si>
  <si>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</si>
  <si>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</si>
  <si>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</si>
  <si>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</si>
  <si>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</si>
  <si>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</si>
  <si>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</si>
  <si>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</si>
  <si>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</si>
  <si>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</si>
  <si>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</si>
  <si>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</si>
  <si>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</si>
  <si>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</si>
  <si>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</si>
  <si>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</si>
  <si>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</si>
  <si>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</si>
  <si>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</si>
  <si>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</si>
  <si>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</si>
  <si>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</si>
  <si>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</si>
  <si>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</si>
  <si>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</si>
  <si>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</si>
  <si>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</si>
  <si>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</si>
  <si>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</si>
  <si>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</si>
  <si>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</si>
  <si>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</si>
  <si>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</si>
  <si>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</si>
  <si>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</si>
  <si>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</si>
  <si>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</si>
  <si>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</si>
  <si>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</si>
  <si>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</si>
  <si>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</si>
  <si>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</si>
  <si>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</si>
  <si>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</si>
  <si>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</si>
  <si>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</si>
  <si>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</si>
  <si>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</si>
  <si>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</si>
  <si>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</si>
  <si>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</si>
  <si>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</si>
  <si>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</si>
  <si>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</si>
  <si>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</si>
  <si>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</si>
  <si>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</si>
  <si>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</si>
  <si>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</si>
  <si>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</si>
  <si>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</si>
  <si>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</si>
  <si>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</si>
  <si>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</si>
  <si>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</si>
  <si>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</si>
  <si>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</si>
  <si>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</si>
  <si>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</si>
  <si>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</si>
  <si>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</si>
  <si>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</si>
  <si>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</si>
  <si>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</si>
  <si>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</si>
  <si>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</si>
  <si>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</si>
  <si>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</si>
  <si>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</si>
  <si>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</si>
  <si>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</si>
  <si>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</si>
  <si>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</si>
  <si>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</si>
  <si>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</si>
  <si>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</si>
  <si>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</si>
  <si>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</si>
  <si>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</si>
  <si>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</si>
  <si>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</si>
  <si>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</si>
  <si>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</si>
  <si>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</si>
  <si>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</si>
  <si>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</si>
  <si>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</si>
  <si>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</si>
  <si>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</si>
  <si>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</si>
  <si>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</si>
  <si>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</si>
  <si>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</si>
  <si>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</si>
  <si>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</si>
  <si>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</si>
  <si>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</si>
  <si>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</si>
  <si>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</si>
  <si>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</si>
  <si>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</si>
  <si>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</si>
  <si>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</si>
  <si>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</si>
  <si>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</si>
  <si>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</si>
  <si>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</si>
  <si>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</si>
  <si>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</si>
  <si>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</si>
  <si>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</si>
  <si>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</si>
  <si>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</si>
  <si>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</si>
  <si>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</si>
  <si>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</si>
  <si>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</si>
  <si>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</si>
  <si>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</si>
  <si>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</si>
  <si>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</si>
  <si>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</si>
  <si>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</si>
  <si>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</si>
  <si>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</si>
  <si>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</si>
  <si>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</si>
  <si>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</si>
  <si>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</si>
  <si>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</si>
  <si>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</si>
  <si>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</si>
  <si>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</si>
  <si>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</si>
  <si>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</si>
  <si>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</si>
  <si>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</si>
  <si>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</si>
  <si>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</si>
  <si>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</si>
  <si>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</si>
  <si>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</si>
  <si>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</si>
  <si>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</si>
  <si>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</si>
  <si>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</si>
  <si>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</si>
  <si>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</si>
  <si>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</si>
  <si>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</si>
  <si>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</si>
  <si>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</si>
  <si>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</si>
  <si>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</si>
  <si>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</si>
  <si>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</si>
  <si>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</si>
  <si>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</si>
  <si>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</si>
  <si>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</si>
  <si>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</si>
  <si>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</si>
  <si>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</si>
  <si>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</si>
  <si>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</si>
  <si>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</si>
  <si>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</si>
  <si>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</si>
  <si>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</si>
  <si>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</si>
  <si>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</si>
  <si>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</si>
  <si>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</si>
  <si>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</si>
  <si>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</si>
  <si>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</si>
  <si>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</si>
  <si>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</si>
  <si>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</si>
  <si>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</si>
  <si>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</si>
  <si>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</si>
  <si>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</si>
  <si>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</si>
  <si>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</si>
  <si>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</si>
  <si>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</si>
  <si>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</si>
  <si>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</si>
  <si>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</si>
  <si>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</si>
  <si>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</si>
  <si>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</si>
  <si>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</si>
  <si>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</si>
  <si>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</si>
  <si>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</si>
  <si>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</si>
  <si>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</si>
  <si>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</si>
  <si>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</si>
  <si>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</si>
  <si>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</si>
  <si>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</si>
  <si>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</si>
  <si>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</si>
  <si>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</si>
  <si>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</si>
  <si>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</si>
  <si>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</si>
  <si>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</si>
  <si>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</si>
  <si>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</si>
  <si>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</si>
  <si>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</si>
  <si>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</si>
  <si>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</si>
  <si>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</si>
  <si>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</si>
  <si>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</si>
  <si>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</si>
  <si>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</si>
  <si>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</si>
  <si>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</si>
  <si>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</si>
  <si>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</si>
  <si>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</si>
  <si>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</si>
  <si>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</si>
  <si>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</si>
  <si>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</si>
  <si>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</si>
  <si>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</si>
  <si>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</si>
  <si>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</si>
  <si>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</si>
  <si>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</si>
  <si>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</si>
  <si>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</si>
  <si>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</si>
  <si>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</si>
  <si>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</si>
  <si>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</si>
  <si>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</si>
  <si>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</si>
  <si>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</si>
  <si>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</si>
  <si>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</si>
  <si>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</si>
  <si>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</si>
  <si>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</si>
  <si>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</si>
  <si>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</si>
  <si>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</si>
  <si>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</si>
  <si>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</si>
  <si>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</si>
  <si>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</si>
  <si>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</si>
  <si>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</si>
  <si>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</si>
  <si>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</si>
  <si>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</si>
  <si>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</si>
  <si>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</si>
  <si>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</si>
  <si>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</si>
  <si>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</si>
  <si>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</si>
  <si>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</si>
  <si>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</si>
  <si>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</si>
  <si>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</si>
  <si>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</si>
  <si>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</si>
  <si>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</si>
  <si>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</si>
  <si>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</si>
  <si>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</si>
  <si>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</si>
  <si>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</si>
  <si>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</si>
  <si>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</si>
  <si>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</si>
  <si>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</si>
  <si>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</si>
  <si>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</si>
  <si>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</si>
  <si>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</si>
  <si>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</si>
  <si>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</si>
  <si>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</si>
  <si>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</si>
  <si>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</si>
  <si>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</si>
  <si>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</si>
  <si>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</si>
  <si>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</si>
  <si>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</si>
  <si>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</si>
  <si>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</si>
  <si>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</si>
  <si>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</si>
  <si>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</si>
  <si>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</si>
  <si>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</si>
  <si>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</si>
  <si>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</si>
  <si>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</si>
  <si>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</si>
  <si>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</si>
  <si>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</si>
  <si>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</si>
  <si>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</si>
  <si>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</si>
  <si>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</si>
  <si>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</si>
  <si>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</si>
  <si>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</si>
  <si>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</si>
  <si>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</si>
  <si>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</si>
  <si>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</si>
  <si>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</si>
  <si>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</si>
  <si>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</si>
  <si>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</si>
  <si>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</si>
  <si>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</si>
  <si>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</si>
  <si>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</si>
  <si>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</si>
  <si>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</si>
  <si>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</si>
  <si>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</si>
  <si>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</si>
  <si>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</si>
  <si>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</si>
  <si>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</si>
  <si>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</si>
  <si>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</si>
  <si>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</si>
  <si>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</si>
  <si>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</si>
  <si>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</si>
  <si>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</si>
  <si>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</si>
  <si>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</si>
  <si>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</si>
  <si>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</si>
  <si>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</si>
  <si>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</si>
  <si>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</si>
  <si>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</si>
  <si>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</si>
  <si>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</si>
  <si>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</si>
  <si>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</si>
  <si>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</si>
  <si>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</si>
  <si>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</si>
  <si>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</si>
  <si>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</si>
  <si>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</si>
  <si>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</si>
  <si>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</si>
  <si>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</si>
  <si>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</si>
  <si>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</si>
  <si>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</si>
  <si>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</si>
  <si>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</si>
  <si>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</si>
  <si>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</si>
  <si>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</si>
  <si>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</si>
  <si>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</si>
  <si>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</si>
  <si>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</si>
  <si>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</si>
  <si>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</si>
  <si>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</si>
  <si>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</si>
  <si>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</si>
  <si>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</si>
  <si>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</si>
  <si>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</si>
  <si>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</si>
  <si>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</si>
  <si>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</si>
  <si>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</si>
  <si>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</si>
  <si>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</si>
  <si>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</si>
  <si>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</si>
  <si>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</si>
  <si>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</si>
  <si>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</si>
  <si>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</si>
  <si>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</si>
  <si>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</si>
  <si>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</si>
  <si>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</si>
  <si>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</si>
  <si>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</si>
  <si>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</si>
  <si>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</si>
  <si>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</si>
  <si>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</si>
  <si>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</si>
  <si>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</si>
  <si>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</si>
  <si>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</si>
  <si>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</si>
  <si>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</si>
  <si>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</si>
  <si>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</si>
  <si>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</si>
  <si>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</si>
  <si>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</si>
  <si>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</si>
  <si>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</si>
  <si>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</si>
  <si>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</si>
  <si>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</si>
  <si>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</si>
  <si>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</si>
  <si>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</si>
  <si>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</si>
  <si>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</si>
  <si>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</si>
  <si>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</si>
  <si>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</si>
  <si>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</si>
  <si>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</si>
  <si>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</si>
  <si>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</si>
  <si>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</si>
  <si>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</si>
  <si>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</si>
  <si>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</si>
  <si>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</si>
  <si>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</si>
  <si>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</si>
  <si>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</si>
  <si>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</si>
  <si>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</si>
  <si>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</si>
  <si>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</si>
  <si>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</si>
  <si>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</si>
  <si>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</si>
  <si>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</si>
  <si>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</si>
  <si>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</si>
  <si>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</si>
  <si>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</si>
  <si>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</si>
  <si>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</si>
  <si>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</si>
  <si>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</si>
  <si>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</si>
  <si>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</si>
  <si>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</si>
  <si>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</si>
  <si>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</si>
  <si>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</si>
  <si>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</si>
  <si>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</si>
  <si>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</si>
  <si>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</si>
  <si>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</si>
  <si>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</si>
  <si>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</si>
  <si>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</si>
  <si>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</si>
  <si>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</si>
  <si>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</si>
  <si>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</si>
  <si>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</si>
  <si>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</si>
  <si>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</si>
  <si>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</si>
  <si>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</si>
  <si>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</si>
  <si>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</si>
  <si>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</si>
  <si>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</si>
  <si>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</si>
  <si>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</si>
  <si>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</si>
  <si>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</si>
  <si>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</si>
  <si>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</si>
  <si>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</si>
  <si>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</si>
  <si>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</si>
  <si>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</si>
  <si>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</si>
  <si>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</si>
  <si>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</si>
  <si>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</si>
  <si>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</si>
  <si>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</si>
  <si>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</si>
  <si>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</si>
  <si>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</si>
  <si>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</si>
  <si>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</si>
  <si>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</si>
  <si>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</si>
  <si>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</si>
  <si>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</si>
  <si>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</si>
  <si>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</si>
  <si>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</si>
  <si>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</si>
  <si>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</si>
  <si>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</si>
  <si>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</si>
  <si>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</si>
  <si>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</si>
  <si>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</si>
  <si>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</si>
  <si>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</si>
  <si>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</si>
  <si>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</si>
  <si>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</si>
  <si>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</si>
  <si>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</si>
  <si>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</si>
  <si>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</si>
  <si>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</si>
  <si>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</si>
  <si>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</si>
  <si>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</si>
  <si>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</si>
  <si>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</si>
  <si>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</si>
  <si>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</si>
  <si>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</si>
  <si>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</si>
  <si>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</si>
  <si>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</si>
  <si>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</si>
  <si>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</si>
  <si>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</si>
  <si>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</si>
  <si>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</si>
  <si>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</si>
  <si>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</si>
  <si>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</si>
  <si>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</si>
  <si>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</si>
  <si>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</si>
  <si>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</si>
  <si>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</si>
  <si>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</si>
  <si>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</si>
  <si>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</si>
  <si>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</si>
  <si>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</si>
  <si>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</si>
  <si>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</si>
  <si>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</si>
  <si>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</si>
  <si>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</si>
  <si>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</si>
  <si>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</si>
  <si>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</si>
  <si>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</si>
  <si>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</si>
  <si>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</si>
  <si>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</si>
  <si>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</si>
  <si>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</si>
  <si>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</si>
  <si>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</si>
  <si>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</si>
  <si>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</si>
  <si>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</si>
  <si>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</si>
  <si>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</si>
  <si>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</si>
  <si>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</si>
  <si>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</si>
  <si>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</si>
  <si>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</si>
  <si>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</si>
  <si>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</si>
  <si>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</si>
  <si>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</si>
  <si>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</si>
  <si>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</si>
  <si>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</si>
  <si>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</si>
  <si>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</si>
  <si>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</si>
  <si>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</si>
  <si>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</si>
  <si>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</si>
  <si>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</si>
  <si>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</si>
  <si>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</si>
  <si>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</si>
  <si>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</si>
  <si>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</si>
  <si>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</si>
  <si>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</si>
  <si>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</si>
  <si>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</si>
  <si>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</si>
  <si>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</si>
  <si>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</si>
  <si>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</si>
  <si>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</si>
  <si>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</si>
  <si>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</si>
  <si>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</si>
  <si>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</si>
  <si>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</si>
  <si>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</si>
  <si>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</si>
  <si>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</si>
  <si>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</si>
  <si>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</si>
  <si>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</si>
  <si>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</si>
  <si>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</si>
  <si>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</si>
  <si>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</si>
  <si>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</si>
  <si>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</si>
  <si>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</si>
  <si>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</si>
  <si>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</si>
  <si>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</si>
  <si>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</si>
  <si>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</si>
  <si>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</si>
  <si>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</si>
  <si>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</si>
  <si>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</si>
  <si>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</si>
  <si>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</si>
  <si>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</si>
  <si>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</si>
  <si>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</si>
  <si>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</si>
  <si>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</si>
  <si>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</si>
  <si>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</si>
  <si>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</si>
  <si>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</si>
  <si>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</si>
  <si>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</si>
  <si>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</si>
  <si>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</si>
  <si>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</si>
  <si>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</si>
  <si>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</si>
  <si>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</si>
  <si>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</si>
  <si>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</si>
  <si>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</si>
  <si>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</si>
  <si>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</si>
  <si>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</si>
  <si>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</si>
  <si>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</si>
  <si>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</si>
  <si>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</si>
  <si>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</si>
  <si>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</si>
  <si>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</si>
  <si>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</si>
  <si>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</si>
  <si>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</si>
  <si>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</si>
  <si>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</si>
  <si>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</si>
  <si>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</si>
  <si>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</si>
  <si>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</si>
  <si>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</si>
  <si>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</si>
  <si>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</si>
  <si>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</si>
  <si>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</si>
  <si>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</si>
  <si>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</si>
  <si>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</si>
  <si>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</si>
  <si>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</si>
  <si>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</si>
  <si>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</si>
  <si>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</si>
  <si>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</si>
  <si>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</si>
  <si>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</si>
  <si>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</si>
  <si>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</si>
  <si>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</si>
  <si>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</si>
  <si>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</si>
  <si>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</si>
  <si>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</si>
  <si>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</si>
  <si>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</si>
  <si>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</si>
  <si>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</si>
  <si>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</si>
  <si>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</si>
  <si>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</si>
  <si>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</si>
  <si>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</si>
  <si>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</si>
  <si>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</si>
  <si>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</si>
  <si>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</si>
  <si>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</si>
  <si>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</si>
  <si>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</si>
  <si>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</si>
  <si>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</si>
  <si>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</si>
  <si>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</si>
  <si>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</si>
  <si>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</si>
  <si>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</si>
  <si>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</si>
  <si>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</si>
  <si>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</si>
  <si>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</si>
  <si>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</si>
  <si>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</si>
  <si>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</si>
  <si>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</si>
  <si>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</si>
  <si>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</si>
  <si>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</si>
  <si>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</si>
  <si>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</si>
  <si>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</si>
  <si>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</si>
  <si>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</si>
  <si>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</si>
  <si>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</si>
  <si>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</si>
  <si>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</si>
  <si>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</si>
  <si>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</si>
  <si>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</si>
  <si>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</si>
  <si>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</si>
  <si>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</si>
  <si>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</si>
  <si>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</si>
  <si>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</si>
  <si>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</si>
  <si>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</si>
  <si>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</si>
  <si>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</si>
  <si>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</si>
  <si>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</si>
  <si>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</si>
  <si>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</si>
  <si>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</si>
  <si>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</si>
  <si>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</si>
  <si>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</si>
  <si>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</si>
  <si>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</si>
  <si>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</si>
  <si>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</si>
  <si>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</si>
  <si>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</si>
  <si>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</si>
  <si>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</si>
  <si>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</si>
  <si>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</si>
  <si>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</si>
  <si>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</si>
  <si>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</si>
  <si>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</si>
  <si>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</si>
  <si>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</si>
  <si>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</si>
  <si>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</si>
  <si>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</si>
  <si>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</si>
  <si>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</si>
  <si>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</si>
  <si>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</si>
  <si>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</si>
  <si>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</si>
  <si>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</si>
  <si>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</si>
  <si>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</si>
  <si>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</si>
  <si>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</si>
  <si>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</si>
  <si>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</si>
  <si>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</si>
  <si>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</si>
  <si>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</si>
  <si>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</si>
  <si>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</si>
  <si>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</si>
  <si>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</si>
  <si>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</si>
  <si>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</si>
  <si>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</si>
  <si>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</si>
  <si>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</si>
  <si>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</si>
  <si>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</si>
  <si>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</si>
  <si>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</si>
  <si>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</si>
  <si>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</si>
  <si>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</si>
  <si>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</si>
  <si>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</si>
  <si>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</si>
  <si>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</si>
  <si>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</si>
  <si>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</si>
  <si>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</si>
  <si>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</si>
  <si>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</si>
  <si>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</si>
  <si>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</si>
  <si>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</si>
  <si>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</si>
  <si>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</si>
  <si>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</si>
  <si>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</si>
  <si>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</si>
  <si>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</si>
  <si>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</si>
  <si>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</si>
  <si>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</si>
  <si>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</si>
  <si>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</si>
  <si>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</si>
  <si>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</si>
  <si>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</si>
  <si>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</si>
  <si>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</si>
  <si>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</si>
  <si>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</si>
  <si>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</si>
  <si>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</si>
  <si>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</si>
  <si>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</si>
  <si>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</si>
  <si>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</si>
  <si>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</si>
  <si>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</si>
  <si>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</si>
  <si>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</si>
  <si>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</si>
  <si>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</si>
  <si>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</si>
  <si>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</si>
  <si>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</si>
  <si>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</si>
  <si>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</si>
  <si>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</si>
  <si>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</si>
  <si>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</si>
  <si>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</si>
  <si>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</si>
  <si>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</si>
  <si>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</si>
  <si>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</si>
  <si>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</si>
  <si>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</si>
  <si>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</si>
  <si>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</si>
  <si>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</si>
  <si>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</si>
  <si>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</si>
  <si>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</si>
  <si>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</si>
  <si>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</si>
  <si>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</si>
  <si>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</si>
  <si>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</si>
  <si>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</si>
  <si>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</si>
  <si>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</si>
  <si>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</si>
  <si>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</si>
  <si>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</si>
  <si>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</si>
  <si>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</si>
  <si>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</si>
  <si>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</si>
  <si>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</si>
  <si>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</si>
  <si>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</si>
  <si>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</si>
  <si>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</si>
  <si>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</si>
  <si>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</si>
  <si>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</si>
  <si>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</si>
  <si>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</si>
  <si>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</si>
  <si>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</si>
  <si>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</si>
  <si>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</si>
  <si>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</si>
  <si>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</si>
  <si>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</si>
  <si>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</si>
  <si>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</si>
  <si>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</si>
  <si>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</si>
  <si>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</si>
  <si>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</si>
  <si>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</si>
  <si>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</si>
  <si>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</si>
  <si>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</si>
  <si>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</si>
  <si>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</si>
  <si>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</si>
  <si>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</si>
  <si>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</si>
  <si>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</si>
  <si>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</si>
  <si>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</si>
  <si>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</si>
  <si>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</si>
  <si>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</si>
  <si>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</si>
  <si>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</si>
  <si>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</si>
  <si>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</si>
  <si>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</si>
  <si>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</si>
  <si>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</si>
  <si>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</si>
  <si>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</si>
  <si>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</si>
  <si>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</si>
  <si>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</si>
  <si>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</si>
  <si>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</si>
  <si>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</si>
  <si>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</si>
  <si>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</si>
  <si>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</si>
  <si>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</si>
  <si>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</si>
  <si>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</si>
  <si>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</si>
  <si>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</si>
  <si>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</si>
  <si>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</si>
  <si>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</si>
  <si>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</si>
  <si>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</si>
  <si>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</si>
  <si>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</si>
  <si>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</si>
  <si>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</si>
  <si>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</si>
  <si>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</si>
  <si>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</si>
  <si>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</si>
  <si>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</si>
  <si>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</si>
  <si>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</si>
  <si>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</si>
  <si>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</si>
  <si>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</si>
  <si>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</si>
  <si>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</si>
  <si>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</si>
  <si>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</si>
  <si>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</si>
  <si>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</si>
  <si>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</si>
  <si>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</si>
  <si>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</si>
  <si>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</si>
  <si>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</si>
  <si>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</si>
  <si>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</si>
  <si>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</si>
  <si>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</si>
  <si>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</si>
  <si>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</si>
  <si>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</si>
  <si>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</si>
  <si>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</si>
  <si>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</si>
  <si>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</si>
  <si>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</si>
  <si>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</si>
  <si>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</si>
  <si>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</si>
  <si>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</si>
  <si>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</si>
  <si>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</si>
  <si>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</si>
  <si>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</si>
  <si>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</si>
  <si>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</si>
  <si>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</si>
  <si>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</si>
  <si>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</si>
  <si>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</si>
  <si>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</si>
  <si>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</si>
  <si>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</si>
  <si>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</si>
  <si>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</si>
  <si>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</si>
  <si>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</si>
  <si>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</si>
  <si>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</si>
  <si>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</si>
  <si>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</si>
  <si>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</si>
  <si>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</si>
  <si>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</si>
  <si>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</si>
  <si>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</si>
  <si>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</si>
  <si>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</si>
  <si>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</si>
  <si>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</si>
  <si>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</si>
  <si>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</si>
  <si>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</si>
  <si>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</si>
  <si>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</si>
  <si>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</si>
  <si>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</si>
  <si>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</si>
  <si>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</si>
  <si>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</si>
  <si>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</si>
  <si>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</si>
  <si>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</si>
  <si>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</si>
  <si>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</si>
  <si>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</si>
  <si>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</si>
  <si>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</si>
  <si>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</si>
  <si>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</si>
  <si>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</si>
  <si>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</si>
  <si>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</si>
  <si>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</si>
  <si>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</si>
  <si>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</si>
  <si>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</si>
  <si>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</si>
  <si>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</si>
  <si>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</si>
  <si>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</si>
  <si>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</si>
  <si>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</si>
  <si>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</si>
  <si>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</si>
  <si>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</si>
  <si>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</si>
  <si>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</si>
  <si>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</si>
  <si>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</si>
  <si>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</si>
  <si>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</si>
  <si>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</si>
  <si>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</si>
  <si>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</si>
  <si>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</si>
  <si>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</si>
  <si>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</si>
  <si>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</si>
  <si>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</si>
  <si>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</si>
  <si>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</si>
  <si>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</si>
  <si>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</si>
  <si>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</si>
  <si>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</si>
  <si>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</si>
  <si>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</si>
  <si>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</si>
  <si>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</si>
  <si>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</si>
  <si>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</si>
  <si>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</si>
  <si>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</si>
  <si>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</si>
  <si>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</si>
  <si>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</si>
  <si>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</si>
  <si>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</si>
  <si>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</si>
  <si>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</si>
  <si>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</si>
  <si>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</si>
  <si>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</si>
  <si>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</si>
  <si>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</si>
  <si>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</si>
  <si>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</si>
  <si>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</si>
  <si>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</si>
  <si>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</si>
  <si>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</si>
  <si>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</si>
  <si>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</si>
  <si>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</si>
  <si>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</si>
  <si>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</si>
  <si>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</si>
  <si>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</si>
  <si>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</si>
  <si>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</si>
  <si>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</si>
  <si>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</si>
  <si>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</si>
  <si>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</si>
  <si>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</si>
  <si>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</si>
  <si>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</si>
  <si>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</si>
  <si>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</si>
  <si>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</si>
  <si>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</si>
  <si>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</si>
  <si>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</si>
  <si>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</si>
  <si>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</si>
  <si>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</si>
  <si>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</si>
  <si>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</si>
  <si>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</si>
  <si>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</si>
  <si>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</si>
  <si>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</si>
  <si>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</si>
  <si>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</si>
  <si>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</si>
  <si>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</si>
  <si>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</si>
  <si>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</si>
  <si>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</si>
  <si>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</si>
  <si>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</si>
  <si>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</si>
  <si>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</si>
  <si>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</si>
  <si>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</si>
  <si>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</si>
  <si>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</si>
  <si>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</si>
  <si>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</si>
  <si>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</si>
  <si>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</si>
  <si>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</si>
  <si>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</si>
  <si>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</si>
  <si>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</si>
  <si>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</si>
  <si>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</si>
  <si>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</si>
  <si>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</si>
  <si>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</si>
  <si>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</si>
  <si>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</si>
  <si>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</si>
  <si>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</si>
  <si>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</si>
  <si>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</si>
  <si>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</si>
  <si>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</si>
  <si>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</si>
  <si>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</si>
  <si>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</si>
  <si>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</si>
  <si>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</si>
  <si>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</si>
  <si>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</si>
  <si>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</si>
  <si>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</si>
  <si>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</si>
  <si>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</si>
  <si>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</si>
  <si>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</si>
  <si>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</si>
  <si>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</si>
  <si>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</si>
  <si>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</si>
  <si>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</si>
  <si>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</si>
  <si>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</si>
  <si>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</si>
  <si>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</si>
  <si>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</si>
  <si>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</si>
  <si>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</si>
  <si>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</si>
  <si>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</si>
  <si>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</si>
  <si>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</si>
  <si>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</si>
  <si>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</si>
  <si>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</si>
  <si>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</si>
  <si>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</si>
  <si>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</si>
  <si>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</si>
  <si>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</si>
  <si>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</si>
  <si>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</si>
  <si>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</si>
  <si>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</si>
  <si>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</si>
  <si>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</si>
  <si>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</si>
  <si>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</si>
  <si>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</si>
  <si>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</si>
  <si>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</si>
  <si>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</si>
  <si>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</si>
  <si>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</si>
  <si>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</si>
  <si>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</si>
  <si>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</si>
  <si>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</si>
  <si>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</si>
  <si>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</si>
  <si>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</si>
  <si>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</si>
  <si>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</si>
  <si>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</si>
  <si>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</si>
  <si>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</si>
  <si>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</si>
  <si>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</si>
  <si>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</si>
  <si>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</si>
  <si>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</si>
  <si>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</si>
  <si>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</si>
  <si>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</si>
  <si>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</si>
  <si>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</si>
  <si>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</si>
  <si>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</si>
  <si>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</si>
  <si>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</si>
  <si>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</si>
  <si>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</si>
  <si>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</si>
  <si>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</si>
  <si>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</si>
  <si>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</si>
  <si>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</si>
  <si>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</si>
  <si>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</si>
  <si>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</si>
  <si>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</si>
  <si>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</si>
  <si>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</si>
  <si>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</si>
  <si>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</si>
  <si>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</si>
  <si>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</si>
  <si>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</si>
  <si>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</si>
  <si>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</si>
  <si>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</si>
  <si>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</si>
  <si>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</si>
  <si>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</si>
  <si>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</si>
  <si>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</si>
  <si>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</si>
  <si>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</si>
  <si>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</si>
  <si>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</si>
  <si>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</si>
  <si>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</si>
  <si>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</si>
  <si>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</si>
  <si>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</si>
  <si>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</si>
  <si>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</si>
  <si>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</si>
  <si>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</si>
  <si>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</si>
  <si>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</si>
  <si>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</si>
  <si>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</si>
  <si>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</si>
  <si>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</si>
  <si>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</si>
  <si>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</si>
  <si>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</si>
  <si>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</si>
  <si>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</si>
  <si>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</si>
  <si>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</si>
  <si>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</si>
  <si>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</si>
  <si>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</si>
  <si>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</si>
  <si>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</si>
  <si>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</si>
  <si>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</si>
  <si>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</si>
  <si>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</si>
  <si>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</si>
  <si>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</si>
  <si>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</si>
  <si>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</si>
  <si>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</si>
  <si>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</si>
  <si>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</si>
  <si>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</si>
  <si>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</si>
  <si>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</si>
  <si>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</si>
  <si>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</si>
  <si>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</si>
  <si>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</si>
  <si>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</si>
  <si>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</si>
  <si>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</si>
  <si>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</si>
  <si>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</si>
  <si>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</si>
  <si>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</si>
  <si>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</si>
  <si>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</si>
  <si>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</si>
  <si>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</si>
  <si>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</si>
  <si>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</si>
  <si>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</si>
  <si>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</si>
  <si>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</si>
  <si>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</si>
  <si>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</si>
  <si>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</si>
  <si>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</si>
  <si>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</si>
  <si>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</si>
  <si>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</si>
  <si>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</si>
  <si>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</si>
  <si>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</si>
  <si>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</si>
  <si>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</si>
  <si>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</si>
  <si>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</si>
  <si>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</si>
  <si>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</si>
  <si>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</si>
  <si>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</si>
  <si>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</si>
  <si>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</si>
  <si>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</si>
  <si>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</si>
  <si>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</si>
  <si>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</si>
  <si>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</si>
  <si>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</si>
  <si>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</si>
  <si>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</si>
  <si>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</si>
  <si>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</si>
  <si>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</si>
  <si>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</si>
  <si>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</si>
  <si>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</si>
  <si>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</si>
  <si>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</si>
  <si>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</si>
  <si>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</si>
  <si>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</si>
  <si>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</si>
  <si>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</si>
  <si>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</si>
  <si>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</si>
  <si>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</si>
  <si>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</si>
  <si>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</si>
  <si>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</si>
  <si>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</si>
  <si>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</si>
  <si>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</si>
  <si>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</si>
  <si>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</si>
  <si>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</si>
  <si>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</si>
  <si>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</si>
  <si>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</si>
  <si>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</si>
  <si>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</si>
  <si>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</si>
  <si>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</si>
  <si>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</si>
  <si>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</si>
  <si>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</si>
  <si>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</si>
  <si>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</si>
  <si>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</si>
  <si>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</si>
  <si>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</si>
  <si>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</si>
  <si>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</si>
  <si>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</si>
  <si>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</si>
  <si>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</si>
  <si>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</si>
  <si>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</si>
  <si>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</si>
  <si>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</si>
  <si>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</si>
  <si>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</si>
  <si>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</si>
  <si>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</si>
  <si>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</si>
  <si>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</si>
  <si>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</si>
  <si>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</si>
  <si>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</si>
  <si>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</si>
  <si>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</si>
  <si>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</si>
  <si>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</si>
  <si>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</si>
  <si>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</si>
  <si>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</si>
  <si>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</si>
  <si>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</si>
  <si>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</si>
  <si>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</si>
  <si>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</si>
  <si>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</si>
  <si>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</si>
  <si>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</si>
  <si>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</si>
  <si>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</si>
  <si>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</si>
  <si>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</si>
  <si>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</si>
  <si>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</si>
  <si>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</si>
  <si>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</si>
  <si>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</si>
  <si>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</si>
  <si>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</si>
  <si>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</si>
  <si>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</si>
  <si>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</si>
  <si>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</si>
  <si>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</si>
  <si>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</si>
  <si>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</si>
  <si>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</si>
  <si>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</si>
  <si>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</si>
  <si>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</si>
  <si>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</si>
  <si>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</si>
  <si>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</si>
  <si>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</si>
  <si>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</si>
  <si>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</si>
  <si>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</si>
  <si>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</si>
  <si>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</si>
  <si>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</si>
  <si>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</si>
  <si>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</si>
  <si>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</si>
  <si>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</si>
  <si>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</si>
  <si>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</si>
  <si>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</si>
  <si>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</si>
  <si>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</si>
  <si>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</si>
  <si>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</si>
  <si>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</si>
  <si>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</si>
  <si>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</si>
  <si>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</si>
  <si>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</si>
  <si>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</si>
  <si>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</si>
  <si>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</si>
  <si>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</si>
  <si>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</si>
  <si>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</si>
  <si>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</si>
  <si>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</si>
  <si>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</si>
  <si>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</si>
  <si>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</si>
  <si>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</si>
  <si>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</si>
  <si>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</si>
  <si>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</si>
  <si>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</si>
  <si>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</si>
  <si>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</si>
  <si>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</si>
  <si>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</si>
  <si>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</si>
  <si>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</si>
  <si>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</si>
  <si>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</si>
  <si>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</si>
  <si>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</si>
  <si>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</si>
  <si>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</si>
  <si>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</si>
  <si>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</si>
  <si>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</si>
  <si>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</si>
  <si>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</si>
  <si>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</si>
  <si>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</si>
  <si>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</si>
  <si>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</si>
  <si>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</si>
  <si>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</si>
  <si>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</si>
  <si>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</si>
  <si>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</si>
  <si>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</si>
  <si>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</si>
  <si>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</si>
  <si>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</si>
  <si>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</si>
  <si>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</si>
  <si>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</si>
  <si>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</si>
  <si>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</si>
  <si>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</si>
  <si>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</si>
  <si>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</si>
  <si>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</si>
  <si>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</si>
  <si>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</si>
  <si>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</si>
  <si>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</si>
  <si>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</si>
  <si>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</si>
  <si>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</si>
  <si>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</si>
  <si>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</si>
  <si>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</si>
  <si>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</si>
  <si>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</si>
  <si>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</si>
  <si>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</si>
  <si>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</si>
  <si>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</si>
  <si>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</si>
  <si>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</si>
  <si>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</si>
  <si>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</si>
  <si>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</si>
  <si>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</si>
  <si>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</si>
  <si>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</si>
  <si>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</si>
  <si>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</si>
  <si>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</si>
  <si>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</si>
  <si>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</si>
  <si>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</si>
  <si>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</si>
  <si>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</si>
  <si>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</si>
  <si>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</si>
  <si>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</si>
  <si>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</si>
  <si>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</si>
  <si>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</si>
  <si>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</si>
  <si>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</si>
  <si>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</si>
  <si>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</si>
  <si>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</si>
  <si>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</si>
  <si>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</si>
  <si>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</si>
  <si>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</si>
  <si>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</si>
  <si>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</si>
  <si>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</si>
  <si>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</si>
  <si>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</si>
  <si>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</si>
  <si>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</si>
  <si>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</si>
  <si>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</si>
  <si>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</si>
  <si>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</si>
  <si>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</si>
  <si>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</si>
  <si>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</si>
  <si>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</si>
  <si>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</si>
  <si>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</si>
  <si>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</si>
  <si>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</si>
  <si>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</si>
  <si>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</si>
  <si>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</si>
  <si>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</si>
  <si>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</si>
  <si>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</si>
  <si>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</si>
  <si>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</si>
  <si>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</si>
  <si>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</si>
  <si>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</si>
  <si>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</si>
  <si>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</si>
  <si>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</si>
  <si>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</si>
  <si>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</si>
  <si>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</si>
  <si>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</si>
  <si>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</si>
  <si>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</si>
  <si>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</si>
  <si>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</si>
  <si>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</si>
  <si>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</si>
  <si>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</si>
  <si>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</si>
  <si>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</si>
  <si>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</si>
  <si>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</si>
  <si>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</si>
  <si>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</si>
  <si>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</si>
  <si>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</si>
  <si>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</si>
  <si>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</si>
  <si>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</si>
  <si>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</si>
  <si>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</si>
  <si>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</si>
  <si>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</si>
  <si>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</si>
  <si>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</si>
  <si>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</si>
  <si>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</si>
  <si>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</si>
  <si>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</si>
  <si>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</si>
  <si>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</si>
  <si>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</si>
  <si>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</si>
  <si>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</si>
  <si>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</si>
  <si>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</si>
  <si>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</si>
  <si>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</si>
  <si>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</si>
  <si>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</si>
  <si>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</si>
  <si>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</si>
  <si>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</si>
  <si>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</si>
  <si>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</si>
  <si>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</si>
  <si>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</si>
  <si>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</si>
  <si>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</si>
  <si>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</si>
  <si>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</si>
  <si>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</si>
  <si>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</si>
  <si>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</si>
  <si>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</si>
  <si>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</si>
  <si>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</si>
  <si>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</si>
  <si>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</si>
  <si>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</si>
  <si>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</si>
  <si>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</si>
  <si>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</si>
  <si>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</si>
  <si>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</si>
  <si>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</si>
  <si>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</si>
  <si>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</si>
  <si>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</si>
  <si>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</si>
  <si>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</si>
  <si>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</si>
  <si>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</si>
  <si>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</si>
  <si>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</si>
  <si>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</si>
  <si>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</si>
  <si>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</si>
  <si>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</si>
  <si>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</si>
  <si>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</si>
  <si>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</si>
  <si>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</si>
  <si>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</si>
  <si>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</si>
  <si>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</si>
  <si>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</si>
  <si>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</si>
  <si>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</si>
  <si>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</si>
  <si>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</si>
  <si>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</si>
  <si>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</si>
  <si>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</si>
  <si>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</si>
  <si>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</si>
  <si>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</si>
  <si>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</si>
  <si>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</si>
  <si>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</si>
  <si>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</si>
  <si>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</si>
  <si>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</si>
  <si>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</si>
  <si>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</si>
  <si>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</si>
  <si>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</si>
  <si>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</si>
  <si>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</si>
  <si>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</si>
  <si>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</si>
  <si>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</si>
  <si>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</si>
  <si>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</si>
  <si>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</si>
  <si>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</si>
  <si>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</si>
  <si>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</si>
  <si>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</si>
  <si>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</si>
  <si>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</si>
  <si>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</si>
  <si>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</si>
  <si>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</si>
  <si>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</si>
  <si>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</si>
  <si>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</si>
  <si>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</si>
  <si>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</si>
  <si>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</si>
  <si>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</si>
  <si>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</si>
  <si>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</si>
  <si>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</si>
  <si>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</si>
  <si>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</si>
  <si>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</si>
  <si>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</si>
  <si>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</si>
  <si>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</si>
  <si>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</si>
  <si>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</si>
  <si>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</si>
  <si>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</si>
  <si>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</si>
  <si>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</si>
  <si>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</si>
  <si>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</si>
  <si>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</si>
  <si>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</si>
  <si>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</si>
  <si>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</si>
  <si>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</si>
  <si>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</si>
  <si>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</si>
  <si>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</si>
  <si>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</si>
  <si>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</si>
  <si>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</si>
  <si>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</si>
  <si>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</si>
  <si>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</si>
  <si>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</si>
  <si>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</si>
  <si>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</si>
  <si>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</si>
  <si>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</si>
  <si>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</si>
  <si>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</si>
  <si>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</si>
  <si>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</si>
  <si>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</si>
  <si>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</si>
  <si>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</si>
  <si>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</si>
  <si>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</si>
  <si>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</si>
  <si>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</si>
  <si>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</si>
  <si>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</si>
  <si>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</si>
  <si>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</si>
  <si>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</si>
  <si>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</si>
  <si>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</si>
  <si>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</si>
  <si>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</si>
  <si>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</si>
  <si>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</si>
  <si>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</si>
  <si>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</si>
  <si>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</si>
  <si>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</si>
  <si>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</si>
  <si>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</si>
  <si>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</si>
  <si>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</si>
  <si>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</si>
  <si>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</si>
  <si>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</si>
  <si>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</si>
  <si>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</si>
  <si>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</si>
  <si>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</si>
  <si>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</si>
  <si>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</si>
  <si>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</si>
  <si>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</si>
  <si>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</si>
  <si>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</si>
  <si>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</si>
  <si>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</si>
  <si>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</si>
  <si>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</si>
  <si>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</si>
  <si>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</si>
  <si>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</si>
  <si>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</si>
  <si>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</si>
  <si>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</si>
  <si>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</si>
  <si>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</si>
  <si>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</si>
  <si>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</si>
  <si>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</si>
  <si>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</si>
  <si>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</si>
  <si>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</si>
  <si>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</si>
  <si>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</si>
  <si>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</si>
  <si>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</si>
  <si>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</si>
  <si>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</si>
  <si>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</si>
  <si>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</si>
  <si>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</si>
  <si>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</si>
  <si>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</si>
  <si>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</si>
  <si>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</si>
  <si>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</si>
  <si>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</si>
  <si>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</si>
  <si>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</si>
  <si>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</si>
  <si>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</si>
  <si>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</si>
  <si>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</si>
  <si>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</si>
  <si>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</si>
  <si>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</si>
  <si>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</si>
  <si>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</si>
  <si>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</si>
  <si>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</si>
  <si>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</si>
  <si>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</si>
  <si>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</si>
  <si>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</si>
  <si>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</si>
  <si>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</si>
  <si>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</si>
  <si>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</si>
  <si>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</si>
  <si>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</si>
  <si>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</si>
  <si>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</si>
  <si>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</si>
  <si>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</si>
  <si>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</si>
  <si>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</si>
  <si>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</si>
  <si>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</si>
  <si>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</si>
  <si>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</si>
  <si>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</si>
  <si>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</si>
  <si>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</si>
  <si>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</si>
  <si>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</si>
  <si>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</si>
  <si>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</si>
  <si>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</si>
  <si>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</si>
  <si>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</si>
  <si>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</si>
  <si>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</si>
  <si>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</si>
  <si>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</si>
  <si>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</si>
  <si>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</si>
  <si>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</si>
  <si>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</si>
  <si>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</si>
  <si>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</si>
  <si>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</si>
  <si>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</si>
  <si>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</si>
  <si>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</si>
  <si>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</si>
  <si>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</si>
  <si>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</si>
  <si>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</si>
  <si>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</si>
  <si>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</si>
  <si>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</si>
  <si>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</si>
  <si>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</si>
  <si>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</si>
  <si>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</si>
  <si>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</si>
  <si>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</si>
  <si>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</si>
  <si>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</si>
  <si>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</si>
  <si>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</si>
  <si>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</si>
  <si>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</si>
  <si>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</si>
  <si>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</si>
  <si>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</si>
  <si>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</si>
  <si>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</si>
  <si>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</si>
  <si>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</si>
  <si>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</si>
  <si>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</si>
  <si>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</si>
  <si>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</si>
  <si>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</si>
  <si>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</si>
  <si>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</si>
  <si>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</si>
  <si>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</si>
  <si>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</si>
  <si>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</si>
  <si>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</si>
  <si>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</si>
  <si>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</si>
  <si>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</si>
  <si>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</si>
  <si>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</si>
  <si>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</si>
  <si>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</si>
  <si>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</si>
  <si>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</si>
  <si>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</si>
  <si>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</si>
  <si>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</si>
  <si>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</si>
  <si>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</si>
  <si>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</si>
  <si>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</si>
  <si>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</si>
  <si>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</si>
  <si>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</si>
  <si>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</si>
  <si>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</si>
  <si>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</si>
  <si>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</si>
  <si>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</si>
  <si>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</si>
  <si>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</si>
  <si>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</si>
  <si>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</si>
  <si>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</si>
  <si>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</si>
  <si>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</si>
  <si>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</si>
  <si>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</si>
  <si>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</si>
  <si>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</si>
  <si>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</si>
  <si>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</si>
  <si>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</si>
  <si>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</si>
  <si>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</si>
  <si>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</si>
  <si>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</si>
  <si>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</si>
  <si>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</si>
  <si>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</si>
  <si>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</si>
  <si>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</si>
  <si>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</si>
  <si>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</si>
  <si>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</si>
  <si>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</si>
  <si>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</si>
  <si>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</si>
  <si>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</si>
  <si>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</si>
  <si>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</si>
  <si>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</si>
  <si>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</si>
  <si>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</si>
  <si>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</si>
  <si>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</si>
  <si>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</si>
  <si>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</si>
  <si>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</si>
  <si>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</si>
  <si>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</si>
  <si>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</si>
  <si>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</si>
  <si>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</si>
  <si>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</si>
  <si>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</si>
  <si>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</si>
  <si>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</si>
  <si>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</si>
  <si>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</si>
  <si>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</si>
  <si>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</si>
  <si>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</si>
  <si>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</si>
  <si>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</si>
  <si>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</si>
  <si>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</si>
  <si>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</si>
  <si>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</si>
  <si>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</si>
  <si>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</si>
  <si>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</si>
  <si>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</si>
  <si>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</si>
  <si>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</si>
  <si>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</si>
  <si>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</si>
  <si>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</si>
  <si>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</si>
  <si>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</si>
  <si>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</si>
  <si>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</si>
  <si>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</si>
  <si>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</si>
  <si>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</si>
  <si>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</si>
  <si>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</si>
  <si>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</si>
  <si>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</si>
  <si>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</si>
  <si>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</si>
  <si>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</si>
  <si>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</si>
  <si>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</si>
  <si>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</si>
  <si>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</si>
  <si>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</si>
  <si>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</si>
  <si>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</si>
  <si>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</si>
  <si>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</si>
  <si>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</si>
  <si>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</si>
  <si>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</si>
  <si>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</si>
  <si>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</si>
  <si>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</si>
  <si>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</si>
  <si>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</si>
  <si>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</si>
  <si>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</si>
  <si>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</si>
  <si>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</si>
  <si>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</si>
  <si>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</si>
  <si>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</si>
  <si>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</si>
  <si>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</si>
  <si>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</si>
  <si>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</si>
  <si>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</si>
  <si>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</si>
  <si>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</si>
  <si>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</si>
  <si>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</si>
  <si>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</si>
  <si>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</si>
  <si>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</si>
  <si>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</si>
  <si>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</si>
  <si>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</si>
  <si>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</si>
  <si>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</si>
  <si>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</si>
  <si>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</si>
  <si>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</si>
  <si>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</si>
  <si>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</si>
  <si>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</si>
  <si>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</si>
  <si>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</si>
  <si>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</si>
  <si>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</si>
  <si>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</si>
  <si>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</si>
  <si>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</si>
  <si>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</si>
  <si>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</si>
  <si>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</si>
  <si>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</si>
  <si>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</si>
  <si>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</si>
  <si>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</si>
  <si>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</si>
  <si>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</si>
  <si>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</si>
  <si>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</si>
  <si>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</si>
  <si>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</si>
  <si>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</si>
  <si>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</si>
  <si>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</si>
  <si>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</si>
  <si>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</si>
  <si>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</si>
  <si>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</si>
  <si>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</si>
  <si>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</si>
  <si>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</si>
  <si>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</si>
  <si>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</si>
  <si>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</si>
  <si>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</si>
  <si>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</si>
  <si>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</si>
  <si>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</si>
  <si>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</si>
  <si>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</si>
  <si>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</si>
  <si>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</si>
  <si>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</si>
  <si>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</si>
  <si>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</si>
  <si>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</si>
  <si>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</si>
  <si>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</si>
  <si>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</si>
  <si>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</si>
  <si>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</si>
  <si>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</si>
  <si>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</si>
  <si>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</si>
  <si>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</si>
  <si>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</si>
  <si>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</si>
  <si>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</si>
  <si>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</si>
  <si>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</si>
  <si>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</si>
  <si>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</si>
  <si>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</si>
  <si>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</si>
  <si>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</si>
  <si>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</si>
  <si>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</si>
  <si>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</si>
  <si>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</si>
  <si>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</si>
  <si>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</si>
  <si>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</si>
  <si>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</si>
  <si>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</si>
  <si>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</si>
  <si>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</si>
  <si>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</si>
  <si>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</si>
  <si>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</si>
  <si>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</si>
  <si>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</si>
  <si>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</si>
  <si>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</si>
  <si>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</si>
  <si>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</si>
  <si>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</si>
  <si>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</si>
  <si>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</si>
  <si>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</si>
  <si>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</si>
  <si>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</si>
  <si>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</si>
  <si>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</si>
  <si>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</si>
  <si>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</si>
  <si>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</si>
  <si>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</si>
  <si>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</si>
  <si>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</si>
  <si>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</si>
  <si>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</si>
  <si>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</si>
  <si>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</si>
  <si>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</si>
  <si>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</si>
  <si>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</si>
  <si>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</si>
  <si>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</si>
  <si>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</si>
  <si>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</si>
  <si>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</si>
  <si>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</si>
  <si>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</si>
  <si>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</si>
  <si>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</si>
  <si>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</si>
  <si>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</si>
  <si>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</si>
  <si>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</si>
  <si>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</si>
  <si>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</si>
  <si>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</si>
  <si>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</si>
  <si>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</si>
  <si>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</si>
  <si>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</si>
  <si>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</si>
  <si>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</si>
  <si>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</si>
  <si>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</si>
  <si>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</si>
  <si>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</si>
  <si>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</si>
  <si>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</si>
  <si>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</si>
  <si>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</si>
  <si>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</si>
  <si>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</si>
  <si>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</si>
  <si>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</si>
  <si>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</si>
  <si>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</si>
  <si>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</si>
  <si>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</si>
  <si>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</si>
  <si>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</si>
  <si>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</si>
  <si>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</si>
  <si>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</si>
  <si>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</si>
  <si>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</si>
  <si>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</si>
  <si>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</si>
  <si>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</si>
  <si>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</si>
  <si>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</si>
  <si>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</si>
  <si>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</si>
  <si>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</si>
  <si>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</si>
  <si>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</si>
  <si>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</si>
  <si>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</si>
  <si>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</si>
  <si>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</si>
  <si>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</si>
  <si>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</si>
  <si>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</si>
  <si>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</si>
  <si>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</si>
  <si>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</si>
  <si>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</si>
  <si>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</si>
  <si>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</si>
  <si>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</si>
  <si>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</si>
  <si>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</si>
  <si>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</si>
  <si>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</si>
  <si>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</si>
  <si>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</si>
  <si>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</si>
  <si>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</si>
  <si>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</si>
  <si>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</si>
  <si>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</si>
  <si>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</si>
  <si>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</si>
  <si>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</si>
  <si>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</si>
  <si>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</si>
  <si>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</si>
  <si>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</si>
  <si>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</si>
  <si>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</si>
  <si>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</si>
  <si>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</si>
  <si>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</si>
  <si>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</si>
  <si>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</si>
  <si>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</si>
  <si>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</si>
  <si>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</si>
  <si>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</si>
  <si>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</si>
  <si>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</si>
  <si>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</si>
  <si>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</si>
  <si>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</si>
  <si>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</si>
  <si>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</si>
  <si>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</si>
  <si>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</si>
  <si>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</si>
  <si>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</si>
  <si>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</si>
  <si>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</si>
  <si>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</si>
  <si>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</si>
  <si>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</si>
  <si>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</si>
  <si>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</si>
  <si>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</si>
  <si>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</si>
  <si>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</si>
  <si>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</si>
  <si>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</si>
  <si>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</si>
  <si>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</si>
  <si>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</si>
  <si>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</si>
  <si>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</si>
  <si>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</si>
  <si>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</si>
  <si>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</si>
  <si>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</si>
  <si>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</si>
  <si>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</si>
  <si>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</si>
  <si>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</si>
  <si>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</si>
  <si>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</si>
  <si>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</si>
  <si>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</si>
  <si>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</si>
  <si>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</si>
  <si>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</si>
  <si>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</si>
  <si>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</si>
  <si>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</si>
  <si>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</si>
  <si>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</si>
  <si>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</si>
  <si>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</si>
  <si>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</si>
  <si>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</si>
  <si>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</si>
  <si>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</si>
  <si>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</si>
  <si>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</si>
  <si>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</si>
  <si>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</si>
  <si>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</si>
  <si>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</si>
  <si>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</si>
  <si>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</si>
  <si>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</si>
  <si>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</si>
  <si>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</si>
  <si>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</si>
  <si>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</si>
  <si>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</si>
  <si>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</si>
  <si>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</si>
  <si>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</si>
  <si>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</si>
  <si>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</si>
  <si>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</si>
  <si>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</si>
  <si>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</si>
  <si>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</si>
  <si>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</si>
  <si>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</si>
  <si>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</si>
  <si>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</si>
  <si>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</si>
  <si>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</si>
  <si>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</si>
  <si>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</si>
  <si>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</si>
  <si>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</si>
  <si>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</si>
  <si>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</si>
  <si>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</si>
  <si>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</si>
  <si>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</si>
  <si>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</si>
  <si>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</si>
  <si>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</si>
  <si>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</si>
  <si>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</si>
  <si>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</si>
  <si>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</si>
  <si>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</si>
  <si>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</si>
  <si>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</si>
  <si>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</si>
  <si>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</si>
  <si>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</si>
  <si>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</si>
  <si>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</si>
  <si>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</si>
  <si>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</si>
  <si>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</si>
  <si>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</si>
  <si>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</si>
  <si>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</si>
  <si>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</si>
  <si>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</si>
  <si>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</si>
  <si>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</si>
  <si>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</si>
  <si>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</si>
  <si>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</si>
  <si>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</si>
  <si>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</si>
  <si>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</si>
  <si>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</si>
  <si>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</si>
  <si>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</si>
  <si>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</si>
  <si>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</si>
  <si>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</si>
  <si>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</si>
  <si>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</si>
  <si>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</si>
  <si>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</si>
  <si>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</si>
  <si>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</si>
  <si>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</si>
  <si>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</si>
  <si>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</si>
  <si>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</si>
  <si>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</si>
  <si>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</si>
  <si>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</si>
  <si>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</si>
  <si>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</si>
  <si>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</si>
  <si>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</si>
  <si>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</si>
  <si>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</si>
  <si>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</si>
  <si>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</si>
  <si>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</si>
  <si>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</si>
  <si>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</si>
  <si>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</si>
  <si>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</si>
  <si>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</si>
  <si>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</si>
  <si>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</si>
  <si>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</si>
  <si>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</si>
  <si>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</si>
  <si>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</si>
  <si>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</si>
  <si>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</si>
  <si>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</si>
  <si>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</si>
  <si>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</si>
  <si>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</si>
  <si>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</si>
  <si>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</si>
  <si>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</si>
  <si>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</si>
  <si>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</si>
  <si>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</si>
  <si>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</si>
  <si>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</si>
  <si>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</si>
  <si>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</si>
  <si>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</si>
  <si>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</si>
  <si>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</si>
  <si>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</si>
  <si>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</si>
  <si>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</si>
  <si>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</si>
  <si>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</si>
  <si>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</si>
  <si>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</si>
  <si>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</si>
  <si>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</si>
  <si>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</si>
  <si>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</si>
  <si>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</si>
  <si>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</si>
  <si>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</si>
  <si>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</si>
  <si>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</si>
  <si>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</si>
  <si>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</si>
  <si>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</si>
  <si>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</si>
  <si>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</si>
  <si>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</si>
  <si>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</si>
  <si>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</si>
  <si>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</si>
  <si>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</si>
  <si>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</si>
  <si>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</si>
  <si>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</si>
  <si>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</si>
  <si>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</si>
  <si>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</si>
  <si>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</si>
  <si>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</si>
  <si>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</si>
  <si>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</si>
  <si>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</si>
  <si>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</si>
  <si>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</si>
  <si>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</si>
  <si>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</si>
  <si>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</si>
  <si>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</si>
  <si>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</si>
  <si>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</si>
  <si>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</si>
  <si>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</si>
  <si>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</si>
  <si>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</si>
  <si>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</si>
  <si>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</si>
  <si>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</si>
  <si>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</si>
  <si>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</si>
  <si>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</si>
  <si>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</si>
  <si>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</si>
  <si>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</si>
  <si>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</si>
  <si>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</si>
  <si>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</si>
  <si>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</si>
  <si>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</si>
  <si>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</si>
  <si>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</si>
  <si>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</si>
  <si>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</si>
  <si>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</si>
  <si>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</si>
  <si>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</si>
  <si>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</si>
  <si>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</si>
  <si>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</si>
  <si>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</si>
  <si>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</si>
  <si>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</si>
  <si>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</si>
  <si>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</si>
  <si>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</si>
  <si>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</si>
  <si>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</si>
  <si>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</si>
  <si>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</si>
  <si>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</si>
  <si>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</si>
  <si>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</si>
  <si>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</si>
  <si>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</si>
  <si>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</si>
  <si>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</si>
  <si>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</si>
  <si>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</si>
  <si>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</si>
  <si>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</si>
  <si>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</si>
  <si>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</si>
  <si>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</si>
  <si>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</si>
  <si>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</si>
  <si>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</si>
  <si>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</si>
  <si>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</si>
  <si>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</si>
  <si>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</si>
  <si>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</si>
  <si>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</si>
  <si>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</si>
  <si>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</si>
  <si>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</si>
  <si>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</si>
  <si>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</si>
  <si>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</si>
  <si>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</si>
  <si>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</si>
  <si>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</si>
  <si>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</si>
  <si>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</si>
  <si>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</si>
  <si>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</si>
  <si>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</si>
  <si>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</si>
  <si>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</si>
  <si>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</si>
  <si>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</si>
  <si>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</si>
  <si>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</si>
  <si>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</si>
  <si>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</si>
  <si>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</si>
  <si>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</si>
  <si>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</si>
  <si>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</si>
  <si>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</si>
  <si>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</si>
  <si>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</si>
  <si>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</si>
  <si>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</si>
  <si>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</si>
  <si>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</si>
  <si>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</si>
  <si>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</si>
  <si>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</si>
  <si>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</si>
  <si>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</si>
  <si>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</si>
  <si>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</si>
  <si>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</si>
  <si>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</si>
  <si>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</si>
  <si>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</si>
  <si>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</si>
  <si>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</si>
  <si>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</si>
  <si>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</si>
  <si>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</si>
  <si>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</si>
  <si>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</si>
  <si>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</si>
  <si>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</si>
  <si>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</si>
  <si>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</si>
  <si>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</si>
  <si>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</si>
  <si>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</si>
  <si>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</si>
  <si>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</si>
  <si>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</si>
  <si>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</si>
  <si>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</si>
  <si>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</si>
  <si>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</si>
  <si>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</si>
  <si>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</si>
  <si>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</si>
  <si>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</si>
  <si>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</si>
  <si>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</si>
  <si>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</si>
  <si>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</si>
  <si>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</si>
  <si>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</si>
  <si>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</si>
  <si>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</si>
  <si>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</si>
  <si>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</si>
  <si>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</si>
  <si>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</si>
  <si>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</si>
  <si>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</si>
  <si>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</si>
  <si>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</si>
  <si>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</si>
  <si>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</si>
  <si>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</si>
  <si>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</si>
  <si>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</si>
  <si>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</si>
  <si>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</si>
  <si>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</si>
  <si>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</si>
  <si>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</si>
  <si>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</si>
  <si>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</si>
  <si>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</si>
  <si>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</si>
  <si>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</si>
  <si>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</si>
  <si>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</si>
  <si>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</si>
  <si>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</si>
  <si>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</si>
  <si>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</si>
  <si>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</si>
  <si>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</si>
  <si>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</si>
  <si>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</si>
  <si>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</si>
  <si>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</si>
  <si>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</si>
  <si>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</si>
  <si>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</si>
  <si>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</si>
  <si>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</si>
  <si>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</si>
  <si>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</si>
  <si>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</si>
  <si>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</si>
  <si>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</si>
  <si>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</si>
  <si>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</si>
  <si>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</si>
  <si>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</si>
  <si>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</si>
  <si>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</si>
  <si>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</si>
  <si>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</si>
  <si>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</si>
  <si>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</si>
  <si>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</si>
  <si>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</si>
  <si>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</si>
  <si>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</si>
  <si>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</si>
  <si>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</si>
  <si>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</si>
  <si>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</si>
  <si>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</si>
  <si>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</si>
  <si>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</si>
  <si>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</si>
  <si>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</si>
  <si>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</si>
  <si>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</si>
  <si>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</si>
  <si>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</si>
  <si>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</si>
  <si>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</si>
  <si>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</si>
  <si>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</si>
  <si>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</si>
  <si>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</si>
  <si>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</si>
  <si>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</si>
  <si>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</si>
  <si>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</si>
  <si>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</si>
  <si>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</si>
  <si>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</si>
  <si>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</si>
  <si>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</si>
  <si>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</si>
  <si>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</si>
  <si>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</si>
  <si>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</si>
  <si>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</si>
  <si>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</si>
  <si>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</si>
  <si>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</si>
  <si>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</si>
  <si>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</si>
  <si>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</si>
  <si>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</si>
  <si>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</si>
  <si>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</si>
  <si>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</si>
  <si>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</si>
  <si>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</si>
  <si>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</si>
  <si>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</si>
  <si>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</si>
  <si>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</si>
  <si>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</si>
  <si>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</si>
  <si>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</si>
  <si>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</si>
  <si>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</si>
  <si>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</si>
  <si>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</si>
  <si>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</si>
  <si>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</si>
  <si>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</si>
  <si>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</si>
  <si>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</si>
  <si>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</si>
  <si>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</si>
  <si>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</si>
  <si>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</si>
  <si>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</si>
  <si>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</si>
  <si>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</si>
  <si>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</si>
  <si>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</si>
  <si>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</si>
  <si>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</si>
  <si>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</si>
  <si>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</si>
  <si>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</si>
  <si>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</si>
  <si>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</si>
  <si>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</si>
  <si>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</si>
  <si>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</si>
  <si>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</si>
  <si>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</si>
  <si>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</si>
  <si>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</si>
  <si>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</si>
  <si>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</si>
  <si>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</si>
  <si>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</si>
  <si>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</si>
  <si>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</si>
  <si>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</si>
  <si>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</si>
  <si>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</si>
  <si>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</si>
  <si>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</si>
  <si>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</si>
  <si>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</si>
  <si>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</si>
  <si>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</si>
  <si>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</si>
  <si>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</si>
  <si>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</si>
  <si>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</si>
  <si>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</si>
  <si>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</si>
  <si>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</si>
  <si>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</si>
  <si>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</si>
  <si>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</si>
  <si>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</si>
  <si>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</si>
  <si>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</si>
  <si>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</si>
  <si>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</si>
  <si>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</si>
  <si>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</si>
  <si>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</si>
  <si>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</si>
  <si>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</si>
  <si>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</si>
  <si>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</si>
  <si>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</si>
  <si>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</si>
  <si>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</si>
  <si>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</si>
  <si>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</si>
  <si>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</si>
  <si>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</si>
  <si>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</si>
  <si>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</si>
  <si>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</si>
  <si>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</si>
  <si>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</si>
  <si>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</si>
  <si>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</si>
  <si>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</si>
  <si>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</si>
  <si>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</si>
  <si>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</si>
  <si>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</si>
  <si>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</si>
  <si>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</si>
  <si>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</si>
  <si>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</si>
  <si>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</si>
  <si>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</si>
  <si>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</si>
  <si>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</si>
  <si>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</si>
  <si>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</si>
  <si>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</si>
  <si>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</si>
  <si>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</si>
  <si>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</si>
  <si>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</si>
  <si>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</si>
  <si>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</si>
  <si>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</si>
  <si>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</si>
  <si>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</si>
  <si>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</si>
  <si>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</si>
  <si>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</si>
  <si>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</si>
  <si>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</si>
  <si>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</si>
  <si>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</si>
  <si>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</si>
  <si>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</si>
  <si>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</si>
  <si>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</si>
  <si>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</si>
  <si>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</si>
  <si>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</si>
  <si>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</si>
  <si>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</si>
  <si>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</si>
  <si>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</si>
  <si>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</si>
  <si>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</si>
  <si>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</si>
  <si>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</si>
  <si>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</si>
  <si>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</si>
  <si>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</si>
  <si>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</si>
  <si>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</si>
  <si>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</si>
  <si>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</si>
  <si>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</si>
  <si>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</si>
  <si>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</si>
  <si>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</si>
  <si>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</si>
  <si>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</si>
  <si>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</si>
  <si>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</si>
  <si>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</si>
  <si>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</si>
  <si>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</si>
  <si>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</si>
  <si>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</si>
  <si>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</si>
  <si>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</si>
  <si>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</si>
  <si>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</si>
  <si>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</si>
  <si>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</si>
  <si>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</si>
  <si>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</si>
  <si>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</si>
  <si>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</si>
  <si>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</si>
  <si>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</si>
  <si>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</si>
  <si>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</si>
  <si>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</si>
  <si>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</si>
  <si>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</si>
  <si>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</si>
  <si>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</si>
  <si>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</si>
  <si>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</si>
  <si>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</si>
  <si>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</si>
  <si>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</si>
  <si>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</si>
  <si>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</si>
  <si>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</si>
  <si>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</si>
  <si>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</si>
  <si>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</si>
  <si>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</si>
  <si>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</si>
  <si>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</si>
  <si>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</si>
  <si>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</si>
  <si>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</si>
  <si>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</si>
  <si>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</si>
  <si>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</si>
  <si>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</si>
  <si>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</si>
  <si>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</si>
  <si>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</si>
  <si>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</si>
  <si>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</si>
  <si>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</si>
  <si>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</si>
  <si>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</si>
  <si>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</si>
  <si>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</si>
  <si>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</si>
  <si>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</si>
  <si>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</si>
  <si>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</si>
  <si>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</si>
  <si>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</si>
  <si>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</si>
  <si>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</si>
  <si>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</si>
  <si>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</si>
  <si>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</si>
  <si>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</si>
  <si>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</si>
  <si>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</si>
  <si>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</si>
  <si>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</si>
  <si>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</si>
  <si>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</si>
  <si>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</si>
  <si>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</si>
  <si>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</si>
  <si>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</si>
  <si>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</si>
  <si>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</si>
  <si>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</si>
  <si>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</si>
  <si>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</si>
  <si>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</si>
  <si>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</si>
  <si>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</si>
  <si>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</si>
  <si>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</si>
  <si>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</si>
  <si>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</si>
  <si>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</si>
  <si>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</si>
  <si>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</si>
  <si>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</si>
  <si>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</si>
  <si>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</si>
  <si>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</si>
  <si>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</si>
  <si>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</si>
  <si>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</si>
  <si>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</si>
  <si>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</si>
  <si>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</si>
  <si>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</si>
  <si>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</si>
  <si>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</si>
  <si>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</si>
  <si>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</si>
  <si>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</si>
  <si>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</si>
  <si>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</si>
  <si>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</si>
  <si>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</si>
  <si>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</si>
  <si>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</si>
  <si>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</si>
  <si>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</si>
  <si>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</si>
  <si>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</si>
  <si>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</si>
  <si>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</si>
  <si>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</si>
  <si>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</si>
  <si>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</si>
  <si>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</si>
  <si>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</si>
  <si>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</si>
  <si>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</si>
  <si>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</si>
  <si>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</si>
  <si>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</si>
  <si>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</si>
  <si>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</si>
  <si>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</si>
  <si>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</si>
  <si>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</si>
  <si>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</si>
  <si>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</si>
  <si>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</si>
  <si>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</si>
  <si>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</si>
  <si>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</si>
  <si>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</si>
  <si>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</si>
  <si>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</si>
  <si>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</si>
  <si>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</si>
  <si>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</si>
  <si>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</si>
  <si>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</si>
  <si>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</si>
  <si>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</si>
  <si>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</si>
  <si>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</si>
  <si>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</si>
  <si>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</si>
  <si>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</si>
  <si>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</si>
  <si>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</si>
  <si>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</si>
  <si>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</si>
  <si>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</si>
  <si>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</si>
  <si>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</si>
  <si>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</si>
  <si>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</si>
  <si>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</si>
  <si>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</si>
  <si>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</si>
  <si>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</si>
  <si>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</si>
  <si>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</si>
  <si>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</si>
  <si>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</si>
  <si>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</si>
  <si>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</si>
  <si>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</si>
  <si>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</si>
  <si>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</si>
  <si>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</si>
  <si>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</si>
  <si>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</si>
  <si>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</si>
  <si>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</si>
  <si>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</si>
  <si>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</si>
  <si>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</si>
  <si>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</si>
  <si>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</si>
  <si>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</si>
  <si>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</si>
  <si>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</si>
  <si>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</si>
  <si>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</si>
  <si>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</si>
  <si>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</si>
  <si>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</si>
  <si>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</si>
  <si>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</si>
  <si>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</si>
  <si>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</si>
  <si>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</si>
  <si>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</si>
  <si>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</si>
  <si>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</si>
  <si>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</si>
  <si>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</si>
  <si>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</si>
  <si>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</si>
  <si>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</si>
  <si>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</si>
  <si>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</si>
  <si>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</si>
  <si>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</si>
  <si>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</si>
  <si>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</si>
  <si>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</si>
  <si>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</si>
  <si>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</si>
  <si>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</si>
  <si>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</si>
  <si>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</si>
  <si>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</si>
  <si>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</si>
  <si>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</si>
  <si>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</si>
  <si>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</si>
  <si>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</si>
  <si>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</si>
  <si>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</si>
  <si>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</si>
  <si>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</si>
  <si>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</si>
  <si>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</si>
  <si>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</si>
  <si>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</si>
  <si>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</si>
  <si>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</si>
  <si>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</si>
  <si>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</si>
  <si>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</si>
  <si>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</si>
  <si>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</si>
  <si>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</si>
  <si>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</si>
  <si>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</si>
  <si>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</si>
  <si>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</si>
  <si>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</si>
  <si>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</si>
  <si>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</si>
  <si>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</si>
  <si>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</si>
  <si>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</si>
  <si>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</si>
  <si>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</si>
  <si>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</si>
  <si>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</si>
  <si>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</si>
  <si>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</si>
  <si>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</si>
  <si>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</si>
  <si>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</si>
  <si>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</si>
  <si>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</si>
  <si>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</si>
  <si>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</si>
  <si>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</si>
  <si>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</si>
  <si>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</si>
  <si>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</si>
  <si>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</si>
  <si>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</si>
  <si>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</si>
  <si>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</si>
  <si>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</si>
  <si>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</si>
  <si>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</si>
  <si>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</si>
  <si>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</si>
  <si>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</si>
  <si>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</si>
  <si>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</si>
  <si>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</si>
  <si>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</si>
  <si>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</si>
  <si>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</si>
  <si>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</si>
  <si>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</si>
  <si>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</si>
  <si>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</si>
  <si>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</si>
  <si>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</si>
  <si>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</si>
  <si>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</si>
  <si>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</si>
  <si>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</si>
  <si>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</si>
  <si>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</si>
  <si>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</si>
  <si>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</si>
  <si>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</si>
  <si>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</si>
  <si>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</si>
  <si>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</si>
  <si>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</si>
  <si>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</si>
  <si>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</si>
  <si>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</si>
  <si>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</si>
  <si>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</si>
  <si>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</si>
  <si>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</si>
  <si>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</si>
  <si>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</si>
  <si>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</si>
  <si>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</si>
  <si>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</si>
  <si>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</si>
  <si>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</si>
  <si>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</si>
  <si>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</si>
  <si>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</si>
  <si>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</si>
  <si>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</si>
  <si>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</si>
  <si>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</si>
  <si>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</si>
  <si>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</si>
  <si>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</si>
  <si>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</si>
  <si>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</si>
  <si>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</si>
  <si>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</si>
  <si>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</si>
  <si>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</si>
  <si>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</si>
  <si>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</si>
  <si>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</si>
  <si>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</si>
  <si>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</si>
  <si>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</si>
  <si>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</si>
  <si>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</si>
  <si>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</si>
  <si>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</si>
  <si>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</si>
  <si>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</si>
  <si>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</si>
  <si>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</si>
  <si>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</si>
  <si>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</si>
  <si>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</si>
  <si>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</si>
  <si>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</si>
  <si>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</si>
  <si>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</si>
  <si>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</si>
  <si>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</si>
  <si>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</si>
  <si>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</si>
  <si>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</si>
  <si>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</si>
  <si>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</si>
  <si>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</si>
  <si>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</si>
  <si>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</si>
  <si>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</si>
  <si>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</si>
  <si>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</si>
  <si>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</si>
  <si>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</si>
  <si>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</si>
  <si>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</si>
  <si>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</si>
  <si>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</si>
  <si>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</si>
  <si>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</si>
  <si>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</si>
  <si>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</si>
  <si>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</si>
  <si>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</si>
  <si>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</si>
  <si>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</si>
  <si>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</si>
  <si>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</si>
  <si>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</si>
  <si>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</si>
  <si>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</si>
  <si>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</si>
  <si>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</si>
  <si>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</si>
  <si>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</si>
  <si>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</si>
  <si>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</si>
  <si>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</si>
  <si>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</si>
  <si>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</si>
  <si>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</si>
  <si>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</si>
  <si>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</si>
  <si>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</si>
  <si>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</si>
  <si>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</si>
  <si>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</si>
  <si>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</si>
  <si>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</si>
  <si>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</si>
  <si>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</si>
  <si>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</si>
  <si>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</si>
  <si>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</si>
  <si>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</si>
  <si>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</si>
  <si>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</si>
  <si>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</si>
  <si>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</si>
  <si>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</si>
  <si>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</si>
  <si>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</si>
  <si>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</si>
  <si>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</si>
  <si>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</si>
  <si>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</si>
  <si>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</si>
  <si>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</si>
  <si>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</si>
  <si>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</si>
  <si>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</si>
  <si>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</si>
  <si>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</si>
  <si>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</si>
  <si>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</si>
  <si>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</si>
  <si>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</si>
  <si>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</si>
  <si>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</si>
  <si>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</si>
  <si>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</si>
  <si>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</si>
  <si>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</si>
  <si>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</si>
  <si>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</si>
  <si>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</si>
  <si>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</si>
  <si>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</si>
  <si>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</si>
  <si>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</si>
  <si>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</si>
  <si>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</si>
  <si>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</si>
  <si>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</si>
  <si>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</si>
  <si>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</si>
  <si>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</si>
  <si>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</si>
  <si>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</si>
  <si>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</si>
  <si>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</si>
  <si>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</si>
  <si>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</si>
  <si>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</si>
  <si>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</si>
  <si>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</si>
  <si>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</si>
  <si>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</si>
  <si>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</si>
  <si>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</si>
  <si>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</si>
  <si>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</si>
  <si>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</si>
  <si>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</si>
  <si>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</si>
  <si>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</si>
  <si>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</si>
  <si>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</si>
  <si>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</si>
  <si>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</si>
  <si>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</si>
  <si>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</si>
  <si>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</si>
  <si>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</si>
  <si>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</si>
  <si>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</si>
  <si>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</si>
  <si>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</si>
  <si>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</si>
  <si>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</si>
  <si>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</si>
  <si>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</si>
  <si>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</si>
  <si>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</si>
  <si>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</si>
  <si>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</si>
  <si>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</si>
  <si>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</si>
  <si>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</si>
  <si>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</si>
  <si>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</si>
  <si>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</si>
  <si>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</si>
  <si>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</si>
  <si>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</si>
  <si>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</si>
  <si>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</si>
  <si>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</si>
  <si>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</si>
  <si>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</si>
  <si>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</si>
  <si>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</si>
  <si>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</si>
  <si>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</si>
  <si>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</si>
  <si>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</si>
  <si>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</si>
  <si>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</si>
  <si>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</si>
  <si>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</si>
  <si>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</si>
  <si>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</si>
  <si>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</si>
  <si>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</si>
  <si>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</si>
  <si>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</si>
  <si>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</si>
  <si>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</si>
  <si>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</si>
  <si>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</si>
  <si>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</si>
  <si>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</si>
  <si>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</si>
  <si>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</si>
  <si>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</si>
  <si>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</si>
  <si>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</si>
  <si>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</si>
  <si>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</si>
  <si>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</si>
  <si>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</si>
  <si>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</si>
  <si>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</si>
  <si>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</si>
  <si>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</si>
  <si>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</si>
  <si>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</si>
  <si>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</si>
  <si>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</si>
  <si>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</si>
  <si>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</si>
  <si>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</si>
  <si>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</si>
  <si>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</si>
  <si>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</si>
  <si>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</si>
  <si>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</si>
  <si>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</si>
  <si>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</si>
  <si>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</si>
  <si>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</si>
  <si>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</si>
  <si>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</si>
  <si>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</si>
  <si>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</si>
  <si>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</si>
  <si>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</si>
  <si>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</si>
  <si>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</si>
  <si>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</si>
  <si>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</si>
  <si>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</si>
  <si>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</si>
  <si>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</si>
  <si>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</si>
  <si>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</si>
  <si>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</si>
  <si>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</si>
  <si>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</si>
  <si>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</si>
  <si>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</si>
  <si>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</si>
  <si>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</si>
  <si>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</si>
  <si>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</si>
  <si>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</si>
  <si>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</si>
  <si>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</si>
  <si>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</si>
  <si>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</si>
  <si>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</si>
  <si>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</si>
  <si>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</si>
  <si>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</si>
  <si>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</si>
  <si>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</si>
  <si>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</si>
  <si>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</si>
  <si>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</si>
  <si>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</si>
  <si>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</si>
  <si>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</si>
  <si>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</si>
  <si>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</si>
  <si>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</si>
  <si>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</si>
  <si>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</si>
  <si>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</si>
  <si>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</si>
  <si>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</si>
  <si>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</si>
  <si>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</si>
  <si>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</si>
  <si>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</si>
  <si>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</si>
  <si>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</si>
  <si>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</si>
  <si>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</si>
  <si>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</si>
  <si>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</si>
  <si>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</si>
  <si>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</si>
  <si>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</si>
  <si>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</si>
  <si>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</si>
  <si>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</si>
  <si>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</si>
  <si>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</si>
  <si>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</si>
  <si>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</si>
  <si>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</si>
  <si>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</si>
  <si>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</si>
  <si>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</si>
  <si>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</si>
  <si>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</si>
  <si>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</si>
  <si>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</si>
  <si>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</si>
  <si>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</si>
  <si>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</si>
  <si>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</si>
  <si>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</si>
  <si>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</si>
  <si>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</si>
  <si>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</si>
  <si>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</si>
  <si>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</si>
  <si>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</si>
  <si>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</si>
  <si>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</si>
  <si>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</si>
  <si>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</si>
  <si>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</si>
  <si>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</si>
  <si>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</si>
  <si>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</si>
  <si>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</si>
  <si>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</si>
  <si>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</si>
  <si>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</si>
  <si>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</si>
  <si>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</si>
  <si>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</si>
  <si>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</si>
  <si>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</si>
  <si>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</si>
  <si>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</si>
  <si>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</si>
  <si>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</si>
  <si>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</si>
  <si>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</si>
  <si>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</si>
  <si>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</si>
  <si>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</si>
  <si>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</si>
  <si>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</si>
  <si>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</si>
  <si>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</si>
  <si>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</si>
  <si>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</si>
  <si>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</si>
  <si>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</si>
  <si>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</si>
  <si>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</si>
  <si>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</si>
  <si>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</si>
  <si>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</si>
  <si>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</si>
  <si>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</si>
  <si>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</si>
  <si>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</si>
  <si>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</si>
  <si>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</si>
  <si>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</si>
  <si>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</si>
  <si>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</si>
  <si>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</si>
  <si>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</si>
  <si>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</si>
  <si>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</si>
  <si>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</si>
  <si>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</si>
  <si>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</si>
  <si>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</si>
  <si>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</si>
  <si>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</si>
  <si>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</si>
  <si>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</si>
  <si>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</si>
  <si>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</si>
  <si>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</si>
  <si>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</si>
  <si>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</si>
  <si>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</si>
  <si>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</si>
  <si>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</si>
  <si>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</si>
  <si>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</si>
  <si>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</si>
  <si>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</si>
  <si>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</si>
  <si>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</si>
  <si>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</si>
  <si>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</si>
  <si>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</si>
  <si>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</si>
  <si>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</si>
  <si>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</si>
  <si>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</si>
  <si>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</si>
  <si>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</si>
  <si>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</si>
  <si>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</si>
  <si>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</si>
  <si>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</si>
  <si>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</si>
  <si>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</si>
  <si>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</si>
  <si>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</si>
  <si>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</si>
  <si>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</si>
  <si>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</si>
  <si>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</si>
  <si>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</si>
  <si>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</si>
  <si>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</si>
  <si>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</si>
  <si>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</si>
  <si>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</si>
  <si>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</si>
  <si>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</si>
  <si>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</si>
  <si>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</si>
  <si>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</si>
  <si>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</si>
  <si>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</si>
  <si>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</si>
  <si>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</si>
  <si>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</si>
  <si>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</si>
  <si>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</si>
  <si>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</si>
  <si>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</si>
  <si>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</si>
  <si>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</si>
  <si>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</si>
  <si>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</si>
  <si>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</si>
  <si>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</si>
  <si>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</si>
  <si>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</si>
  <si>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</si>
  <si>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</si>
  <si>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</si>
  <si>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</si>
  <si>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</si>
  <si>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</si>
  <si>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</si>
  <si>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</si>
  <si>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</si>
  <si>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</si>
  <si>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</si>
  <si>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</si>
  <si>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</si>
  <si>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</si>
  <si>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</si>
  <si>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</si>
  <si>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</si>
  <si>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</si>
  <si>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</si>
  <si>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</si>
  <si>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</si>
  <si>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</si>
  <si>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</si>
  <si>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</si>
  <si>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</si>
  <si>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</si>
  <si>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</si>
  <si>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</si>
  <si>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</si>
  <si>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</si>
  <si>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</si>
  <si>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</si>
  <si>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</si>
  <si>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</si>
  <si>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</si>
  <si>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</si>
  <si>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</si>
  <si>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</si>
  <si>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</si>
  <si>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</si>
  <si>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</si>
  <si>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</si>
  <si>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</si>
  <si>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</si>
  <si>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</si>
  <si>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</si>
  <si>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</si>
  <si>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</si>
  <si>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</si>
  <si>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</si>
  <si>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</si>
  <si>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</si>
  <si>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</si>
  <si>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</si>
  <si>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</si>
  <si>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</si>
  <si>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</si>
  <si>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</si>
  <si>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</si>
  <si>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</si>
  <si>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</si>
  <si>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</si>
  <si>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</si>
  <si>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</si>
  <si>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</si>
  <si>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</si>
  <si>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</si>
  <si>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</si>
  <si>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</si>
  <si>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</si>
  <si>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</si>
  <si>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</si>
  <si>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</si>
  <si>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</si>
  <si>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</si>
  <si>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</si>
  <si>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</si>
  <si>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</si>
  <si>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</si>
  <si>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</si>
  <si>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</si>
  <si>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</si>
  <si>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</si>
  <si>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</si>
  <si>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</si>
  <si>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</si>
  <si>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</si>
  <si>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</si>
  <si>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</si>
  <si>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</si>
  <si>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</si>
  <si>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</si>
  <si>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</si>
  <si>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</si>
  <si>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</si>
  <si>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</si>
  <si>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</si>
  <si>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</si>
  <si>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</si>
  <si>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</si>
  <si>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</si>
  <si>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</si>
  <si>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</si>
  <si>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</si>
  <si>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</si>
  <si>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</si>
  <si>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</si>
  <si>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</si>
  <si>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</si>
  <si>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</si>
  <si>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</si>
  <si>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</si>
  <si>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</si>
  <si>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</si>
  <si>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</si>
  <si>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</si>
  <si>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</si>
  <si>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</si>
  <si>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</si>
  <si>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</si>
  <si>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</si>
  <si>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</si>
  <si>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</si>
  <si>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</si>
  <si>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</si>
  <si>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</si>
  <si>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</si>
  <si>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</si>
  <si>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</si>
  <si>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</si>
  <si>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</si>
  <si>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</si>
  <si>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</si>
  <si>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</si>
  <si>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</si>
  <si>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</si>
  <si>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</si>
  <si>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</si>
  <si>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</si>
  <si>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</si>
  <si>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</si>
  <si>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</si>
  <si>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</si>
  <si>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</si>
  <si>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</si>
  <si>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</si>
  <si>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</si>
  <si>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</si>
  <si>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</si>
  <si>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</si>
  <si>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</si>
  <si>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</si>
  <si>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</si>
  <si>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</si>
  <si>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</si>
  <si>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</si>
  <si>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</si>
  <si>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</si>
  <si>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</si>
  <si>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</si>
  <si>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</si>
  <si>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</si>
  <si>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</si>
  <si>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</si>
  <si>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</si>
  <si>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</si>
  <si>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</si>
  <si>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</si>
  <si>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</si>
  <si>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</si>
  <si>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</si>
  <si>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</si>
  <si>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</si>
  <si>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</si>
  <si>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</si>
  <si>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</si>
  <si>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</si>
  <si>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</si>
  <si>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</si>
  <si>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</si>
  <si>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</si>
  <si>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</si>
  <si>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</si>
  <si>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</si>
  <si>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</si>
  <si>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</si>
  <si>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</si>
  <si>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</si>
  <si>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</si>
  <si>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</si>
  <si>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</si>
  <si>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</si>
  <si>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</si>
  <si>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</si>
  <si>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</si>
  <si>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</si>
  <si>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</si>
  <si>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</si>
  <si>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</si>
  <si>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</si>
  <si>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</si>
  <si>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</si>
  <si>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</si>
  <si>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</si>
  <si>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</si>
  <si>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</si>
  <si>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</si>
  <si>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</si>
  <si>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</si>
  <si>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</si>
  <si>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</si>
  <si>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</si>
  <si>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</si>
  <si>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</si>
  <si>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</si>
  <si>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</si>
  <si>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</si>
  <si>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</si>
  <si>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</si>
  <si>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</si>
  <si>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</si>
  <si>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</si>
  <si>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</si>
  <si>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</si>
  <si>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</si>
  <si>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</si>
  <si>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</si>
  <si>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</si>
  <si>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</si>
  <si>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</si>
  <si>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</si>
  <si>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</si>
  <si>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</si>
  <si>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</si>
  <si>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</si>
  <si>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</si>
  <si>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</si>
  <si>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</si>
  <si>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</si>
  <si>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</si>
  <si>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</si>
  <si>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</si>
  <si>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</si>
  <si>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</si>
  <si>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</si>
  <si>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</si>
  <si>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</si>
  <si>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</si>
  <si>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</si>
  <si>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</si>
  <si>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</si>
  <si>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</si>
  <si>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</si>
  <si>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</si>
  <si>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</si>
  <si>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</si>
  <si>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</si>
  <si>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</si>
  <si>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</si>
  <si>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</si>
  <si>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</si>
  <si>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</si>
  <si>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</si>
  <si>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</si>
  <si>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</si>
  <si>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</si>
  <si>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</si>
  <si>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</si>
  <si>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</si>
  <si>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</si>
  <si>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</si>
  <si>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</si>
  <si>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</si>
  <si>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</si>
  <si>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</si>
  <si>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</si>
  <si>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</si>
  <si>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</si>
  <si>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</si>
  <si>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</si>
  <si>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</si>
  <si>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</si>
  <si>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</si>
  <si>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</si>
  <si>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</si>
  <si>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</si>
  <si>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</si>
  <si>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</si>
  <si>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</si>
  <si>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</si>
  <si>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</si>
  <si>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</si>
  <si>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</si>
  <si>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</si>
  <si>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</si>
  <si>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</si>
  <si>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</si>
  <si>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</si>
  <si>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</si>
  <si>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</si>
  <si>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</si>
  <si>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</si>
  <si>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</si>
  <si>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</si>
  <si>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</si>
  <si>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</si>
  <si>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</si>
  <si>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</si>
  <si>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</si>
  <si>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</si>
  <si>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</si>
  <si>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</si>
  <si>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</si>
  <si>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</si>
  <si>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</si>
  <si>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</si>
  <si>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</si>
  <si>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</si>
  <si>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</si>
  <si>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</si>
  <si>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</si>
  <si>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</si>
  <si>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</si>
  <si>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</si>
  <si>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</si>
  <si>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</si>
  <si>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</si>
  <si>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</si>
  <si>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</si>
  <si>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</si>
  <si>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</si>
  <si>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</si>
  <si>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</si>
  <si>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</si>
  <si>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</si>
  <si>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</si>
  <si>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</si>
  <si>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</si>
  <si>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</si>
  <si>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</si>
  <si>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</si>
  <si>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</si>
  <si>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</si>
  <si>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</si>
  <si>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</si>
  <si>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</si>
  <si>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</si>
  <si>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</si>
  <si>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</si>
  <si>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</si>
  <si>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</si>
  <si>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</si>
  <si>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</si>
  <si>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</si>
  <si>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</si>
  <si>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</si>
  <si>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</si>
  <si>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</si>
  <si>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</si>
  <si>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</si>
  <si>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</si>
  <si>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</si>
  <si>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</si>
  <si>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</si>
  <si>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</si>
  <si>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</si>
  <si>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</si>
  <si>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</si>
  <si>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</si>
  <si>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</si>
  <si>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</si>
  <si>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</si>
  <si>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</si>
  <si>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</si>
  <si>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</si>
  <si>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</si>
  <si>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</si>
  <si>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</si>
  <si>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</si>
  <si>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</si>
  <si>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</si>
  <si>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</si>
  <si>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</si>
  <si>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</si>
  <si>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</si>
  <si>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</si>
  <si>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</si>
  <si>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</si>
  <si>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</si>
  <si>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</si>
  <si>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</si>
  <si>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</si>
  <si>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</si>
  <si>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</si>
  <si>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</si>
  <si>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</si>
  <si>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</si>
  <si>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</si>
  <si>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</si>
  <si>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</si>
  <si>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</si>
  <si>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</si>
  <si>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</si>
  <si>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</si>
  <si>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</si>
  <si>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</si>
  <si>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</si>
  <si>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</si>
  <si>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</si>
  <si>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</si>
  <si>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</si>
  <si>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</si>
  <si>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</si>
  <si>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</si>
  <si>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</si>
  <si>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</si>
  <si>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</si>
  <si>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</si>
  <si>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</si>
  <si>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</si>
  <si>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</si>
  <si>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</si>
  <si>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</si>
  <si>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</si>
  <si>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</si>
  <si>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</si>
  <si>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</si>
  <si>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</si>
  <si>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</si>
  <si>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</si>
  <si>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</si>
  <si>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</si>
  <si>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</si>
  <si>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</si>
  <si>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</si>
  <si>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</si>
  <si>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</si>
  <si>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</si>
  <si>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</si>
  <si>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</si>
  <si>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</si>
  <si>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</si>
  <si>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</si>
  <si>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</si>
  <si>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</si>
  <si>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</si>
  <si>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</si>
  <si>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</si>
  <si>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</si>
  <si>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</si>
  <si>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</si>
  <si>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</si>
  <si>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</si>
  <si>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</si>
  <si>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</si>
  <si>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</si>
  <si>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</si>
  <si>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</si>
  <si>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</si>
  <si>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</si>
  <si>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</si>
  <si>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</si>
  <si>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</si>
  <si>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</si>
  <si>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</si>
  <si>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</si>
  <si>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</si>
  <si>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</si>
  <si>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</si>
  <si>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</si>
  <si>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</si>
  <si>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</si>
  <si>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</si>
  <si>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</si>
  <si>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</si>
  <si>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</si>
  <si>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</si>
  <si>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</si>
  <si>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</si>
  <si>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</si>
  <si>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</si>
  <si>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</si>
  <si>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</si>
  <si>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</si>
  <si>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</si>
  <si>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</si>
  <si>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</si>
  <si>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</si>
  <si>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</si>
  <si>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</si>
  <si>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</si>
  <si>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</si>
  <si>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</si>
  <si>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</si>
  <si>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</si>
  <si>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</si>
  <si>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</si>
  <si>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</si>
  <si>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</si>
  <si>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</si>
  <si>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</si>
  <si>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</si>
  <si>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</si>
  <si>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</si>
  <si>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</si>
  <si>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</si>
  <si>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</si>
  <si>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</si>
  <si>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</si>
  <si>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</si>
  <si>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</si>
  <si>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</si>
  <si>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</si>
  <si>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</si>
  <si>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</si>
  <si>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</si>
  <si>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</si>
  <si>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</si>
  <si>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</si>
  <si>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</si>
  <si>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</si>
  <si>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</si>
  <si>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</si>
  <si>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</si>
  <si>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</si>
  <si>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</si>
  <si>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</si>
  <si>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</si>
  <si>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</si>
  <si>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</si>
  <si>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</si>
  <si>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</si>
  <si>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</si>
  <si>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</si>
  <si>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</si>
  <si>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</si>
  <si>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</si>
  <si>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</si>
  <si>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</si>
  <si>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</si>
  <si>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</si>
  <si>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</si>
  <si>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</si>
  <si>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</si>
  <si>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</si>
  <si>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</si>
  <si>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</si>
  <si>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</si>
  <si>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</si>
  <si>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</si>
  <si>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</si>
  <si>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</si>
  <si>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</si>
  <si>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</si>
  <si>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</si>
  <si>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</si>
  <si>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</si>
  <si>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</si>
  <si>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</si>
  <si>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</si>
  <si>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</si>
  <si>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</si>
  <si>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</si>
  <si>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</si>
  <si>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</si>
  <si>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</si>
  <si>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</si>
  <si>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</si>
  <si>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</si>
  <si>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</si>
  <si>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</si>
  <si>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</si>
  <si>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</si>
  <si>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</si>
  <si>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</si>
  <si>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</si>
  <si>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</si>
  <si>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</si>
  <si>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</si>
  <si>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</si>
  <si>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</si>
  <si>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</si>
  <si>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</si>
  <si>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</si>
  <si>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</si>
  <si>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</si>
  <si>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</si>
  <si>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</si>
  <si>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</si>
  <si>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</si>
  <si>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</si>
  <si>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</si>
  <si>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</si>
  <si>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</si>
  <si>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</si>
  <si>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</si>
  <si>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</si>
  <si>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</si>
  <si>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</si>
  <si>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</si>
  <si>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</si>
  <si>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</si>
  <si>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</si>
  <si>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</si>
  <si>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</si>
  <si>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</si>
  <si>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</si>
  <si>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</si>
  <si>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</si>
  <si>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</si>
  <si>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</si>
  <si>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</si>
  <si>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</si>
  <si>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</si>
  <si>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</si>
  <si>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</si>
  <si>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</si>
  <si>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</si>
  <si>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</si>
  <si>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</si>
  <si>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</si>
  <si>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</si>
  <si>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</si>
  <si>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</si>
  <si>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</si>
  <si>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</si>
  <si>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</si>
  <si>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</si>
  <si>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</si>
  <si>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</si>
  <si>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</si>
  <si>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</si>
  <si>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</si>
  <si>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</si>
  <si>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</si>
  <si>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</si>
  <si>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</si>
  <si>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</si>
  <si>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</si>
  <si>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</si>
  <si>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</si>
  <si>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</si>
  <si>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</si>
  <si>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</si>
  <si>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</si>
  <si>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</si>
  <si>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</si>
  <si>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</si>
  <si>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</si>
  <si>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</si>
  <si>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</si>
  <si>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</si>
  <si>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</si>
  <si>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</si>
  <si>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</si>
  <si>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</si>
  <si>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</si>
  <si>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</si>
  <si>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</si>
  <si>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</si>
  <si>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</si>
  <si>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</si>
  <si>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</si>
  <si>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</si>
  <si>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</si>
  <si>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</si>
  <si>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</si>
  <si>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</si>
  <si>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</si>
  <si>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</si>
  <si>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</si>
  <si>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</si>
  <si>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</si>
  <si>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</si>
  <si>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</si>
  <si>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</si>
  <si>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</si>
  <si>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</si>
  <si>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</si>
  <si>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</si>
  <si>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</si>
  <si>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</si>
  <si>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</si>
  <si>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</si>
  <si>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</si>
  <si>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</si>
  <si>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</si>
  <si>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</si>
  <si>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</si>
  <si>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</si>
  <si>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</si>
  <si>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</si>
  <si>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</si>
  <si>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</si>
  <si>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</si>
  <si>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</si>
  <si>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</si>
  <si>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</si>
  <si>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</si>
  <si>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</si>
  <si>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</si>
  <si>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</si>
  <si>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</si>
  <si>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</si>
  <si>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</si>
  <si>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</si>
  <si>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</si>
  <si>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</si>
  <si>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</si>
  <si>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</si>
  <si>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</si>
  <si>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</si>
  <si>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</si>
  <si>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</si>
  <si>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</si>
  <si>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</si>
  <si>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</si>
  <si>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</si>
  <si>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</si>
  <si>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</si>
  <si>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</si>
  <si>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</si>
  <si>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</si>
  <si>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</si>
  <si>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</si>
  <si>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</si>
  <si>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</si>
  <si>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</si>
  <si>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</si>
  <si>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</si>
  <si>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</si>
  <si>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</si>
  <si>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</si>
  <si>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</si>
  <si>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</si>
  <si>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</si>
  <si>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</si>
  <si>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</si>
  <si>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</si>
  <si>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</si>
  <si>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</si>
  <si>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</si>
  <si>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</si>
  <si>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</si>
  <si>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</si>
  <si>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</si>
  <si>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</si>
  <si>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</si>
  <si>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</si>
  <si>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</si>
  <si>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</si>
  <si>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</si>
  <si>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</si>
  <si>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</si>
  <si>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</si>
  <si>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</si>
  <si>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</si>
  <si>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</si>
  <si>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</si>
  <si>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</si>
  <si>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</si>
  <si>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</si>
  <si>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</si>
  <si>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</si>
  <si>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</si>
  <si>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</si>
  <si>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</si>
  <si>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</si>
  <si>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</si>
  <si>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</si>
  <si>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</si>
  <si>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</si>
  <si>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</si>
  <si>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</si>
  <si>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</si>
  <si>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</si>
  <si>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</si>
  <si>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</si>
  <si>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</si>
  <si>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</si>
  <si>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</si>
  <si>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</si>
  <si>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</si>
  <si>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</si>
  <si>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</si>
  <si>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</si>
  <si>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</si>
  <si>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</si>
  <si>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</si>
  <si>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</si>
  <si>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</si>
  <si>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</si>
  <si>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</si>
  <si>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</si>
  <si>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</si>
  <si>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</si>
  <si>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</si>
  <si>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</si>
  <si>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</si>
  <si>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</si>
  <si>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</si>
  <si>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</si>
  <si>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</si>
  <si>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</si>
  <si>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</si>
  <si>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</si>
  <si>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</si>
  <si>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</si>
  <si>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</si>
  <si>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</si>
  <si>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</si>
  <si>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</si>
  <si>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</si>
  <si>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</si>
  <si>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</si>
  <si>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</si>
  <si>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</si>
  <si>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</si>
  <si>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</si>
  <si>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</si>
  <si>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</si>
  <si>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</si>
  <si>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</si>
  <si>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</si>
  <si>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</si>
  <si>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</si>
  <si>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</si>
  <si>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</si>
  <si>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</si>
  <si>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</si>
  <si>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</si>
  <si>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</si>
  <si>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</si>
  <si>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</si>
  <si>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</si>
  <si>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</si>
  <si>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</si>
  <si>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</si>
  <si>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</si>
  <si>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</si>
  <si>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</si>
  <si>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</si>
  <si>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</si>
  <si>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</si>
  <si>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</si>
  <si>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</si>
  <si>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</si>
  <si>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</si>
  <si>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</si>
  <si>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</si>
  <si>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</si>
  <si>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</si>
  <si>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</si>
  <si>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</si>
  <si>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</si>
  <si>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</si>
  <si>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</si>
  <si>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</si>
  <si>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</si>
  <si>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</si>
  <si>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</si>
  <si>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</si>
  <si>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</si>
  <si>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</si>
  <si>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</si>
  <si>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</si>
  <si>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</si>
  <si>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</si>
  <si>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</si>
  <si>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</si>
  <si>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</si>
  <si>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</si>
  <si>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</si>
  <si>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</si>
  <si>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</si>
  <si>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</si>
  <si>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</si>
  <si>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</si>
  <si>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</si>
  <si>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</si>
  <si>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</si>
  <si>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</si>
  <si>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</si>
  <si>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</si>
  <si>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</si>
  <si>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</si>
  <si>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</si>
  <si>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</si>
  <si>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</si>
  <si>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</si>
  <si>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</si>
  <si>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</si>
  <si>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</si>
  <si>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</si>
  <si>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</si>
  <si>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</si>
  <si>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</si>
  <si>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</si>
  <si>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</si>
  <si>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</si>
  <si>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</si>
  <si>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</si>
  <si>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</si>
  <si>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</si>
  <si>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</si>
  <si>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</si>
  <si>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</si>
  <si>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</si>
  <si>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</si>
  <si>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</si>
  <si>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</si>
  <si>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</si>
  <si>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</si>
  <si>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</si>
  <si>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</si>
  <si>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</si>
  <si>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</si>
  <si>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</si>
  <si>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</si>
  <si>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</si>
  <si>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</si>
  <si>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</si>
  <si>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</si>
  <si>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</si>
  <si>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</si>
  <si>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</si>
  <si>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</si>
  <si>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</si>
  <si>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</si>
  <si>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</si>
  <si>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</si>
  <si>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</si>
  <si>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</si>
  <si>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</si>
  <si>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</si>
  <si>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</si>
  <si>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</si>
  <si>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</si>
  <si>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</si>
  <si>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</si>
  <si>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</si>
  <si>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</si>
  <si>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</si>
  <si>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</si>
  <si>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</si>
  <si>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</si>
  <si>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</si>
  <si>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</si>
  <si>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</si>
  <si>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</si>
  <si>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</si>
  <si>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</si>
  <si>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</si>
  <si>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</si>
  <si>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</si>
  <si>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</si>
  <si>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</si>
  <si>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</si>
  <si>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</si>
  <si>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</si>
  <si>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</si>
  <si>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</si>
  <si>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</si>
  <si>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</si>
  <si>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</si>
  <si>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</si>
  <si>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</si>
  <si>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</si>
  <si>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</si>
  <si>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</si>
  <si>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</si>
  <si>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</si>
  <si>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</si>
  <si>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</si>
  <si>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</si>
  <si>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</si>
  <si>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</si>
  <si>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</si>
  <si>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</si>
  <si>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</si>
  <si>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</si>
  <si>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</si>
  <si>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</si>
  <si>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</si>
  <si>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</si>
  <si>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</si>
  <si>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</si>
  <si>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</si>
  <si>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</si>
  <si>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</si>
  <si>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</si>
  <si>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</si>
  <si>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</si>
  <si>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</si>
  <si>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</si>
  <si>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</si>
  <si>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</si>
  <si>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</si>
  <si>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</si>
  <si>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</si>
  <si>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</si>
  <si>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</si>
  <si>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</si>
  <si>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</si>
  <si>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</si>
  <si>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</si>
  <si>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</si>
  <si>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</si>
  <si>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</si>
  <si>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</si>
  <si>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</si>
  <si>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</si>
  <si>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</si>
  <si>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</si>
  <si>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</si>
  <si>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</si>
  <si>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</si>
  <si>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</si>
  <si>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</si>
  <si>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</si>
  <si>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</si>
  <si>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</si>
  <si>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</si>
  <si>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</si>
  <si>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</si>
  <si>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</si>
  <si>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</si>
  <si>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</si>
  <si>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</si>
  <si>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</si>
  <si>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</si>
  <si>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</si>
  <si>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</si>
  <si>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</si>
  <si>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</si>
  <si>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</si>
  <si>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</si>
  <si>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</si>
  <si>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</si>
  <si>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</si>
  <si>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</si>
  <si>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</si>
  <si>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</si>
  <si>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</si>
  <si>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</si>
  <si>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</si>
  <si>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</si>
  <si>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</si>
  <si>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</si>
  <si>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</si>
  <si>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</si>
  <si>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</si>
  <si>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</si>
  <si>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</si>
  <si>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</si>
  <si>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</si>
  <si>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</si>
  <si>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</si>
  <si>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</si>
  <si>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</si>
  <si>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</si>
  <si>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</si>
  <si>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</si>
  <si>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</si>
  <si>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</si>
  <si>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</si>
  <si>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</si>
  <si>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</si>
  <si>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</si>
  <si>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</si>
  <si>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</si>
  <si>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</si>
  <si>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</si>
  <si>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</si>
  <si>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</si>
  <si>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</si>
  <si>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</si>
  <si>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</si>
  <si>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</si>
  <si>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</si>
  <si>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</si>
  <si>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</si>
  <si>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</si>
  <si>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</si>
  <si>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</si>
  <si>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</si>
  <si>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</si>
  <si>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</si>
  <si>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</si>
  <si>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</si>
  <si>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</si>
  <si>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</si>
  <si>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</si>
  <si>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</si>
  <si>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</si>
  <si>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</si>
  <si>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</si>
  <si>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</si>
  <si>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</si>
  <si>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</si>
  <si>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</si>
  <si>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</si>
  <si>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</si>
  <si>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</si>
  <si>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</si>
  <si>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</si>
  <si>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</si>
  <si>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</si>
  <si>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</si>
  <si>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</si>
  <si>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</si>
  <si>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</si>
  <si>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</si>
  <si>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</si>
  <si>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</si>
  <si>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</si>
  <si>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</si>
  <si>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</si>
  <si>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</si>
  <si>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</si>
  <si>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</si>
  <si>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</si>
  <si>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</si>
  <si>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</si>
  <si>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</si>
  <si>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</si>
  <si>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</si>
  <si>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</si>
  <si>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</si>
  <si>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</si>
  <si>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</si>
  <si>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</si>
  <si>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</si>
  <si>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</si>
  <si>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</si>
  <si>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</si>
  <si>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</si>
  <si>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</si>
  <si>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</si>
  <si>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</si>
  <si>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</si>
  <si>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</si>
  <si>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</si>
  <si>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</si>
  <si>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</si>
  <si>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</si>
  <si>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</si>
  <si>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</si>
  <si>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</si>
  <si>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</si>
  <si>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</si>
  <si>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</si>
  <si>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</si>
  <si>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</si>
  <si>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</si>
  <si>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</si>
  <si>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</si>
  <si>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</si>
  <si>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</si>
  <si>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</si>
  <si>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</si>
  <si>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</si>
  <si>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</si>
  <si>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</si>
  <si>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</si>
  <si>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</si>
  <si>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</si>
  <si>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</si>
  <si>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</si>
  <si>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</si>
  <si>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</si>
  <si>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</si>
  <si>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</si>
  <si>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</si>
  <si>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</si>
  <si>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</si>
  <si>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</si>
  <si>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</si>
  <si>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</si>
  <si>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</si>
  <si>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</si>
  <si>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</si>
  <si>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</si>
  <si>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</si>
  <si>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</si>
  <si>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</si>
  <si>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</si>
  <si>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</si>
  <si>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</si>
  <si>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</si>
  <si>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</si>
  <si>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</si>
  <si>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</si>
  <si>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</si>
  <si>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</si>
  <si>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</si>
  <si>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</si>
  <si>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</si>
  <si>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</si>
  <si>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</si>
  <si>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</si>
  <si>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</si>
  <si>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</si>
  <si>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</si>
  <si>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</si>
  <si>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</si>
  <si>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</si>
  <si>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</si>
  <si>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</si>
  <si>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</si>
  <si>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</si>
  <si>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</si>
  <si>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</si>
  <si>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</si>
  <si>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</si>
  <si>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</si>
  <si>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</si>
  <si>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</si>
  <si>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</si>
  <si>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</si>
  <si>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</si>
  <si>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</si>
  <si>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</si>
  <si>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</si>
  <si>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</si>
  <si>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</si>
  <si>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</si>
  <si>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</si>
  <si>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</si>
  <si>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</si>
  <si>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</si>
  <si>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</si>
  <si>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</si>
  <si>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</si>
  <si>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</si>
  <si>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</si>
  <si>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</si>
  <si>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</si>
  <si>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</si>
  <si>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</si>
  <si>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</si>
  <si>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</si>
  <si>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</si>
  <si>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</si>
  <si>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</si>
  <si>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</si>
  <si>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</si>
  <si>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</si>
  <si>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</si>
  <si>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</si>
  <si>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</si>
  <si>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</si>
  <si>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</si>
  <si>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</si>
  <si>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</si>
  <si>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</si>
  <si>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</si>
  <si>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</si>
  <si>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</si>
  <si>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</si>
  <si>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</si>
  <si>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</si>
  <si>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</si>
  <si>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</si>
  <si>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</si>
  <si>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</si>
  <si>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</si>
  <si>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</si>
  <si>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</si>
  <si>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</si>
  <si>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</si>
  <si>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</si>
  <si>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</si>
  <si>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</si>
  <si>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</si>
  <si>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</si>
  <si>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</si>
  <si>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</si>
  <si>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</si>
  <si>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</si>
  <si>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</si>
  <si>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</si>
  <si>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</si>
  <si>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</si>
  <si>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</si>
  <si>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</si>
  <si>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</si>
  <si>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</si>
  <si>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</si>
  <si>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</si>
  <si>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</si>
  <si>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</si>
  <si>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</si>
  <si>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</si>
  <si>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</si>
  <si>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</si>
  <si>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</si>
  <si>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</si>
  <si>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</si>
  <si>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</si>
  <si>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</si>
  <si>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</si>
  <si>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</si>
  <si>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</si>
  <si>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</si>
  <si>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</si>
  <si>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</si>
  <si>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</si>
  <si>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</si>
  <si>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</si>
  <si>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</si>
  <si>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</si>
  <si>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</si>
  <si>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</si>
  <si>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</si>
  <si>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</si>
  <si>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</si>
  <si>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</si>
  <si>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</si>
  <si>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</si>
  <si>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</si>
  <si>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</si>
  <si>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</si>
  <si>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</si>
  <si>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</si>
  <si>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</si>
  <si>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</si>
  <si>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</si>
  <si>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</si>
  <si>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</si>
  <si>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</si>
  <si>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</si>
  <si>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</si>
  <si>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</si>
  <si>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</si>
  <si>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</si>
  <si>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</si>
  <si>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</si>
  <si>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</si>
  <si>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</si>
  <si>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</si>
  <si>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</si>
  <si>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</si>
  <si>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</si>
  <si>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</si>
  <si>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</si>
  <si>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</si>
  <si>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</si>
  <si>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</si>
  <si>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</si>
  <si>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</si>
  <si>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</si>
  <si>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</si>
  <si>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</si>
  <si>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</si>
  <si>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</si>
  <si>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</si>
  <si>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</si>
  <si>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</si>
  <si>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</si>
  <si>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</si>
  <si>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</si>
  <si>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</si>
  <si>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</si>
  <si>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</si>
  <si>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</si>
  <si>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</si>
  <si>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</si>
  <si>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</si>
  <si>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</si>
  <si>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</si>
  <si>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</si>
  <si>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</si>
  <si>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</si>
  <si>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</si>
  <si>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</si>
  <si>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</si>
  <si>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</si>
  <si>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</si>
  <si>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</si>
  <si>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</si>
  <si>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</si>
  <si>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</si>
  <si>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</si>
  <si>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</si>
  <si>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</si>
  <si>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</si>
  <si>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</si>
  <si>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</si>
  <si>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</si>
  <si>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</si>
  <si>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</si>
  <si>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</si>
  <si>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</si>
  <si>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</si>
  <si>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</si>
  <si>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</si>
  <si>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</si>
  <si>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</si>
  <si>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</si>
  <si>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</si>
  <si>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</si>
  <si>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</si>
  <si>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</si>
  <si>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</si>
  <si>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</si>
  <si>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</si>
  <si>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</si>
  <si>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</si>
  <si>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</si>
  <si>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</si>
  <si>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</si>
  <si>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</si>
  <si>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</si>
  <si>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</si>
  <si>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</si>
  <si>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</si>
  <si>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</si>
  <si>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</si>
  <si>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</si>
  <si>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</si>
  <si>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</si>
  <si>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</si>
  <si>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</si>
  <si>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</si>
  <si>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</si>
  <si>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</si>
  <si>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</si>
  <si>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</si>
  <si>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</si>
  <si>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</si>
  <si>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</si>
  <si>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</si>
  <si>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</si>
  <si>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</si>
  <si>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</si>
  <si>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</si>
  <si>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</si>
  <si>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</si>
  <si>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</si>
  <si>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</si>
  <si>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</si>
  <si>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</si>
  <si>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</si>
  <si>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</si>
  <si>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</si>
  <si>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</si>
  <si>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</si>
  <si>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</si>
  <si>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</si>
  <si>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</si>
  <si>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</si>
  <si>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</si>
  <si>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</si>
  <si>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</si>
  <si>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</si>
  <si>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</si>
  <si>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</si>
  <si>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</si>
  <si>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</si>
  <si>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</si>
  <si>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</si>
  <si>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</si>
  <si>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</si>
  <si>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</si>
  <si>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</si>
  <si>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</si>
  <si>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</si>
  <si>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</si>
  <si>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</si>
  <si>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</si>
  <si>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</si>
  <si>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</si>
  <si>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</si>
  <si>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</si>
  <si>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</si>
  <si>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</si>
  <si>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</si>
  <si>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</si>
  <si>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</si>
  <si>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</si>
  <si>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</si>
  <si>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</si>
  <si>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</si>
  <si>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</si>
  <si>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</si>
  <si>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</si>
  <si>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</si>
  <si>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</si>
  <si>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</si>
  <si>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</si>
  <si>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</si>
  <si>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</si>
  <si>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</si>
  <si>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</si>
  <si>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</si>
  <si>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</si>
  <si>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</si>
  <si>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</si>
  <si>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</si>
  <si>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</si>
  <si>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</si>
  <si>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</si>
  <si>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</si>
  <si>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</si>
  <si>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</si>
  <si>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</si>
  <si>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</si>
  <si>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</si>
  <si>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</si>
  <si>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</si>
  <si>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</si>
  <si>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</si>
  <si>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</si>
  <si>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</si>
  <si>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</si>
  <si>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</si>
  <si>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</si>
  <si>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</si>
  <si>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</si>
  <si>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</si>
  <si>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</si>
  <si>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</si>
  <si>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</si>
  <si>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</si>
  <si>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</si>
  <si>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</si>
  <si>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</si>
  <si>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</si>
  <si>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</si>
  <si>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</si>
  <si>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</si>
  <si>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</si>
  <si>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</si>
  <si>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</si>
  <si>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</si>
  <si>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</si>
  <si>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</si>
  <si>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</si>
  <si>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</si>
  <si>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</si>
  <si>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</si>
  <si>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</si>
  <si>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</si>
  <si>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</si>
  <si>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</si>
  <si>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</si>
  <si>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</si>
  <si>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</si>
  <si>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</si>
  <si>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</si>
  <si>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</si>
  <si>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</si>
  <si>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</si>
  <si>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</si>
  <si>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</si>
  <si>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</si>
  <si>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</si>
  <si>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</si>
  <si>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</si>
  <si>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</si>
  <si>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</si>
  <si>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</si>
  <si>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</si>
  <si>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</si>
  <si>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</si>
  <si>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</si>
  <si>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</si>
  <si>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</si>
  <si>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</si>
  <si>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</si>
  <si>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</si>
  <si>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</si>
  <si>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</si>
  <si>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</si>
  <si>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</si>
  <si>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</si>
  <si>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</si>
  <si>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</si>
  <si>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</si>
  <si>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</si>
  <si>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</si>
  <si>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</si>
  <si>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</si>
  <si>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</si>
  <si>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</si>
  <si>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</si>
  <si>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</si>
  <si>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</si>
  <si>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</si>
  <si>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</si>
  <si>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</si>
  <si>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</si>
  <si>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</si>
  <si>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</si>
  <si>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</si>
  <si>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</si>
  <si>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</si>
  <si>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</si>
  <si>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</si>
  <si>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</si>
  <si>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</si>
  <si>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</si>
  <si>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</si>
  <si>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</si>
  <si>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</si>
  <si>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</si>
  <si>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</si>
  <si>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</si>
  <si>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</si>
  <si>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</si>
  <si>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</si>
  <si>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</si>
  <si>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</si>
  <si>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</si>
  <si>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</si>
  <si>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</si>
  <si>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</si>
  <si>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</si>
  <si>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</si>
  <si>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</si>
  <si>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</si>
  <si>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</si>
  <si>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</si>
  <si>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</si>
  <si>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</si>
  <si>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</si>
  <si>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</si>
  <si>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</si>
  <si>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</si>
  <si>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</si>
  <si>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</si>
  <si>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</si>
  <si>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</si>
  <si>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</si>
  <si>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</si>
  <si>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</si>
  <si>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</si>
  <si>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</si>
  <si>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</si>
  <si>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</si>
  <si>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</si>
  <si>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</si>
  <si>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</si>
  <si>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</si>
  <si>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</si>
  <si>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</si>
  <si>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</si>
  <si>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</si>
  <si>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</si>
  <si>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</si>
  <si>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</si>
  <si>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</si>
  <si>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</si>
  <si>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</si>
  <si>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</si>
  <si>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</si>
  <si>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</si>
  <si>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</si>
  <si>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</si>
  <si>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</si>
  <si>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</si>
  <si>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</si>
  <si>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</si>
  <si>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</si>
  <si>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</si>
  <si>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</si>
  <si>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</si>
  <si>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</si>
  <si>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</si>
  <si>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</si>
  <si>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</si>
  <si>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</si>
  <si>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</si>
  <si>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</si>
  <si>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</si>
  <si>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</si>
  <si>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</si>
  <si>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</si>
  <si>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</si>
  <si>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</si>
  <si>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</si>
  <si>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</si>
  <si>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</si>
  <si>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</si>
  <si>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</si>
  <si>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</si>
  <si>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</si>
  <si>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</si>
  <si>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</si>
  <si>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</si>
  <si>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</si>
  <si>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</si>
  <si>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</si>
  <si>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</si>
  <si>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</si>
  <si>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</si>
  <si>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</si>
  <si>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</si>
  <si>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</si>
  <si>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</si>
  <si>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</si>
  <si>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</si>
  <si>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</si>
  <si>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</si>
  <si>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</si>
  <si>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</si>
  <si>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</si>
  <si>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</si>
  <si>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</si>
  <si>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</si>
  <si>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</si>
  <si>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</si>
  <si>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</si>
  <si>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</si>
  <si>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</si>
  <si>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</si>
  <si>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</si>
  <si>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</si>
  <si>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</si>
  <si>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</si>
  <si>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</si>
  <si>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</si>
  <si>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</si>
  <si>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</si>
  <si>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</si>
  <si>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</si>
  <si>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</si>
  <si>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</si>
  <si>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</si>
  <si>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</si>
  <si>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</si>
  <si>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</si>
  <si>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</si>
  <si>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</si>
  <si>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</si>
  <si>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</si>
  <si>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</si>
  <si>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</si>
  <si>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</si>
  <si>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</si>
  <si>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</si>
  <si>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</si>
  <si>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</si>
  <si>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</si>
  <si>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</si>
  <si>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</si>
  <si>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</si>
  <si>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</si>
  <si>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</si>
  <si>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</si>
  <si>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</si>
  <si>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</si>
  <si>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</si>
  <si>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</si>
  <si>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</si>
  <si>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</si>
  <si>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</si>
  <si>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</si>
  <si>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</si>
  <si>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</si>
  <si>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</si>
  <si>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</si>
  <si>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</si>
  <si>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</si>
  <si>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</si>
  <si>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</si>
  <si>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</si>
  <si>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</si>
  <si>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</si>
  <si>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</si>
  <si>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</si>
  <si>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</si>
  <si>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</si>
  <si>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</si>
  <si>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</si>
  <si>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</si>
  <si>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</si>
  <si>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</si>
  <si>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</si>
  <si>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</si>
  <si>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</si>
  <si>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</si>
  <si>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</si>
  <si>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</si>
  <si>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</si>
  <si>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</si>
  <si>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</si>
  <si>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</si>
  <si>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</si>
  <si>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</si>
  <si>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</si>
  <si>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</si>
  <si>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</si>
  <si>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</si>
  <si>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</si>
  <si>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</si>
  <si>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</si>
  <si>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</si>
  <si>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</si>
  <si>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</si>
  <si>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</si>
  <si>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</si>
  <si>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</si>
  <si>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</si>
  <si>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</si>
  <si>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</si>
  <si>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</si>
  <si>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</si>
  <si>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</si>
  <si>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</si>
  <si>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</si>
  <si>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</si>
  <si>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</si>
  <si>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</si>
  <si>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</si>
  <si>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</si>
  <si>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</si>
  <si>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</si>
  <si>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</si>
  <si>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</si>
  <si>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</si>
  <si>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</si>
  <si>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</si>
  <si>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</si>
  <si>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</si>
  <si>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</si>
  <si>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</si>
  <si>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</si>
  <si>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</si>
  <si>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</si>
  <si>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</si>
  <si>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</si>
  <si>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</si>
  <si>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</si>
  <si>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</si>
  <si>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</si>
  <si>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</si>
  <si>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</si>
  <si>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</si>
  <si>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</si>
  <si>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</si>
  <si>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</si>
  <si>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</si>
  <si>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</si>
  <si>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</si>
  <si>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</si>
  <si>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</si>
  <si>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</si>
  <si>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</si>
  <si>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</si>
  <si>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</si>
  <si>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</si>
  <si>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</si>
  <si>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</si>
  <si>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</si>
  <si>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</si>
  <si>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</si>
  <si>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</si>
  <si>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</si>
  <si>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</si>
  <si>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</si>
  <si>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</si>
  <si>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</si>
  <si>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</si>
  <si>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</si>
  <si>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</si>
  <si>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</si>
  <si>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</si>
  <si>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</si>
  <si>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</si>
  <si>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</si>
  <si>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</si>
  <si>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</si>
  <si>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</si>
  <si>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</si>
  <si>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</si>
  <si>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</si>
  <si>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</si>
  <si>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</si>
  <si>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</si>
  <si>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</si>
  <si>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</si>
  <si>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</si>
  <si>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</si>
  <si>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</si>
  <si>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</si>
  <si>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</si>
  <si>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</si>
  <si>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</si>
  <si>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</si>
  <si>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</si>
  <si>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</si>
  <si>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</si>
  <si>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</si>
  <si>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</si>
  <si>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</si>
  <si>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</si>
  <si>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</si>
  <si>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</si>
  <si>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</si>
  <si>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</si>
  <si>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</si>
  <si>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</si>
  <si>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</si>
  <si>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</si>
  <si>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</si>
  <si>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</si>
  <si>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</si>
  <si>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</si>
  <si>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</si>
  <si>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</si>
  <si>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</si>
  <si>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</si>
  <si>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</si>
  <si>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</si>
  <si>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</si>
  <si>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</si>
  <si>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</si>
  <si>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</si>
  <si>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</si>
  <si>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</si>
  <si>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</si>
  <si>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</si>
  <si>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</si>
  <si>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</si>
  <si>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</si>
  <si>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</si>
  <si>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</si>
  <si>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</si>
  <si>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</si>
  <si>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</si>
  <si>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</si>
  <si>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</si>
  <si>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</si>
  <si>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</si>
  <si>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</si>
  <si>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</si>
  <si>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</si>
  <si>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</si>
  <si>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</si>
  <si>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</si>
  <si>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</si>
  <si>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</si>
  <si>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</si>
  <si>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</si>
  <si>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</si>
  <si>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</si>
  <si>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</si>
  <si>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</si>
  <si>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</si>
  <si>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</si>
  <si>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</si>
  <si>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</si>
  <si>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</si>
  <si>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</si>
  <si>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</si>
  <si>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</si>
  <si>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</si>
  <si>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</si>
  <si>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</si>
  <si>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</si>
  <si>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</si>
  <si>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</si>
  <si>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</si>
  <si>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</si>
  <si>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</si>
  <si>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</si>
  <si>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</si>
  <si>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</si>
  <si>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</si>
  <si>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</si>
  <si>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</si>
  <si>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</si>
  <si>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</si>
  <si>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</si>
  <si>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</si>
  <si>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</si>
  <si>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</si>
  <si>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</si>
  <si>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</si>
  <si>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</si>
  <si>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</si>
  <si>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</si>
  <si>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</si>
  <si>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</si>
  <si>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</si>
  <si>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</si>
  <si>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</si>
  <si>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</si>
  <si>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</si>
  <si>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</si>
  <si>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</si>
  <si>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</si>
  <si>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</si>
  <si>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</si>
  <si>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</si>
  <si>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</si>
  <si>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</si>
  <si>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</si>
  <si>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</si>
  <si>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</si>
  <si>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</si>
  <si>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</si>
  <si>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</si>
  <si>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</si>
  <si>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</si>
  <si>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</si>
  <si>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</si>
  <si>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</si>
  <si>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</si>
  <si>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</si>
  <si>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</si>
  <si>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</si>
  <si>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</si>
  <si>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</si>
  <si>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</si>
  <si>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</si>
  <si>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</si>
  <si>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</si>
  <si>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</si>
  <si>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</si>
  <si>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</si>
  <si>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</si>
  <si>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</si>
  <si>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</si>
  <si>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</si>
  <si>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</si>
  <si>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</si>
  <si>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</si>
  <si>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</si>
  <si>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</si>
  <si>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</si>
  <si>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</si>
  <si>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</si>
  <si>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</si>
  <si>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</si>
  <si>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</si>
  <si>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</si>
  <si>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</si>
  <si>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</si>
  <si>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</si>
  <si>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</si>
  <si>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</si>
  <si>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</si>
  <si>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</si>
  <si>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</si>
  <si>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</si>
  <si>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</si>
  <si>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</si>
  <si>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</si>
  <si>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</si>
  <si>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</si>
  <si>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</si>
  <si>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</si>
  <si>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</si>
  <si>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</si>
  <si>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</si>
  <si>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</si>
  <si>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</si>
  <si>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</si>
  <si>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</si>
  <si>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</si>
  <si>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</si>
  <si>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</si>
  <si>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</si>
  <si>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</si>
  <si>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</si>
  <si>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</si>
  <si>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</si>
  <si>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</si>
  <si>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</si>
  <si>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</si>
  <si>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</si>
  <si>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</si>
  <si>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</si>
  <si>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</si>
  <si>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</si>
  <si>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</si>
  <si>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</si>
  <si>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</si>
  <si>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</si>
  <si>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</si>
  <si>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</si>
  <si>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</si>
  <si>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</si>
  <si>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</si>
  <si>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</si>
  <si>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</si>
  <si>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</si>
  <si>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</si>
  <si>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</si>
  <si>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</si>
  <si>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</si>
  <si>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</si>
  <si>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</si>
  <si>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</si>
  <si>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</si>
  <si>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</si>
  <si>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</si>
  <si>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</si>
  <si>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</si>
  <si>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</si>
  <si>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</si>
  <si>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</si>
  <si>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</si>
  <si>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</si>
  <si>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</si>
  <si>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</si>
  <si>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</si>
  <si>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</si>
  <si>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</si>
  <si>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</si>
  <si>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</si>
  <si>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</si>
  <si>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</si>
  <si>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</si>
  <si>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</si>
  <si>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</si>
  <si>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</si>
  <si>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</si>
  <si>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</si>
  <si>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</si>
  <si>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</si>
  <si>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</si>
  <si>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</si>
  <si>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</si>
  <si>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</si>
  <si>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</si>
  <si>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</si>
  <si>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</si>
  <si>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</si>
  <si>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</si>
  <si>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</si>
  <si>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</si>
  <si>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</si>
  <si>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</si>
  <si>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</si>
  <si>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</si>
  <si>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</si>
  <si>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</si>
  <si>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</si>
  <si>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</si>
  <si>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</si>
  <si>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</si>
  <si>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</si>
  <si>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</si>
  <si>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</si>
  <si>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</si>
  <si>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</si>
  <si>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</si>
  <si>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</si>
  <si>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</si>
  <si>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</si>
  <si>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</si>
  <si>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</si>
  <si>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</si>
  <si>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</si>
  <si>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</si>
  <si>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</si>
  <si>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</si>
  <si>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</si>
  <si>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</si>
  <si>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</si>
  <si>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</si>
  <si>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</si>
  <si>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</si>
  <si>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</si>
  <si>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</si>
  <si>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</si>
  <si>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</si>
  <si>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</si>
  <si>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</si>
  <si>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</si>
  <si>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</si>
  <si>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</si>
  <si>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</si>
  <si>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</si>
  <si>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</si>
  <si>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</si>
  <si>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</si>
  <si>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</si>
  <si>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</si>
  <si>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</si>
  <si>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</si>
  <si>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</si>
  <si>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</si>
  <si>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</si>
  <si>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</si>
  <si>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</si>
  <si>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</si>
  <si>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</si>
  <si>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</si>
  <si>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</si>
  <si>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</si>
  <si>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</si>
  <si>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</si>
  <si>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</si>
  <si>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</si>
  <si>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</si>
  <si>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</si>
  <si>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</si>
  <si>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</si>
  <si>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</si>
  <si>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</si>
  <si>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</si>
  <si>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</si>
  <si>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</si>
  <si>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</si>
  <si>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</si>
  <si>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</si>
  <si>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</si>
  <si>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</si>
  <si>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</si>
  <si>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</si>
  <si>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</si>
  <si>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</si>
  <si>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</si>
  <si>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</si>
  <si>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</si>
  <si>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</si>
  <si>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</si>
  <si>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</si>
  <si>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</si>
  <si>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</si>
  <si>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</si>
  <si>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</si>
  <si>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</si>
  <si>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</si>
  <si>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</si>
  <si>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</si>
  <si>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</si>
  <si>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</si>
  <si>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</si>
  <si>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</si>
  <si>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</si>
  <si>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</si>
  <si>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</si>
  <si>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</si>
  <si>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</si>
  <si>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</si>
  <si>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</si>
  <si>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</si>
  <si>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</si>
  <si>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</si>
  <si>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</si>
  <si>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</si>
  <si>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</si>
  <si>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</si>
  <si>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</si>
  <si>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</si>
  <si>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</si>
  <si>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</si>
  <si>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</si>
  <si>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</si>
  <si>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</si>
  <si>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</si>
  <si>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</si>
  <si>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</si>
  <si>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</si>
  <si>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</si>
  <si>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</si>
  <si>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</si>
  <si>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</si>
  <si>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</si>
  <si>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</si>
  <si>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</si>
  <si>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</si>
  <si>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</si>
  <si>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</si>
  <si>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</si>
  <si>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</si>
  <si>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</si>
  <si>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</si>
  <si>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</si>
  <si>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</si>
  <si>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</si>
  <si>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</si>
  <si>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</si>
  <si>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</si>
  <si>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</si>
  <si>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</si>
  <si>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</si>
  <si>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</si>
  <si>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</si>
  <si>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</si>
  <si>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</si>
  <si>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</si>
  <si>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</si>
  <si>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</si>
  <si>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</si>
  <si>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</si>
  <si>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</si>
  <si>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</si>
  <si>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</si>
  <si>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</si>
  <si>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</si>
  <si>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</si>
  <si>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</si>
  <si>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</si>
  <si>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</si>
  <si>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</si>
  <si>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</si>
  <si>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</si>
  <si>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</si>
  <si>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</si>
  <si>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</si>
  <si>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</si>
  <si>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</si>
  <si>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</si>
  <si>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</si>
  <si>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</si>
  <si>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</si>
  <si>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</si>
  <si>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</si>
  <si>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</si>
  <si>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</si>
  <si>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</si>
  <si>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</si>
  <si>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</si>
  <si>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</si>
  <si>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</si>
  <si>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</si>
  <si>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</si>
  <si>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</si>
  <si>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</si>
  <si>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</si>
  <si>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</si>
  <si>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</si>
  <si>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</si>
  <si>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</si>
  <si>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</si>
  <si>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</si>
  <si>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</si>
  <si>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</si>
  <si>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</si>
  <si>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</si>
  <si>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</si>
  <si>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</si>
  <si>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</si>
  <si>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</si>
  <si>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</si>
  <si>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</si>
  <si>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</si>
  <si>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</si>
  <si>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</si>
  <si>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</si>
  <si>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</si>
  <si>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</si>
  <si>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</si>
  <si>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</si>
  <si>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</si>
  <si>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</si>
  <si>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</si>
  <si>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</si>
  <si>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</si>
  <si>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</si>
  <si>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</si>
  <si>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</si>
  <si>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</si>
  <si>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</si>
  <si>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</si>
  <si>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</si>
  <si>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</si>
  <si>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</si>
  <si>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</si>
  <si>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</si>
  <si>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</si>
  <si>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</si>
  <si>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</si>
  <si>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</si>
  <si>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</si>
  <si>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</si>
  <si>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</si>
  <si>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</si>
  <si>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</si>
  <si>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</si>
  <si>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</si>
  <si>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</si>
  <si>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</si>
  <si>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</si>
  <si>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</si>
  <si>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</si>
  <si>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</si>
  <si>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</si>
  <si>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</si>
  <si>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</si>
  <si>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</si>
  <si>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</si>
  <si>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</si>
  <si>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</si>
  <si>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</si>
  <si>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</si>
  <si>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</si>
  <si>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</si>
  <si>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</si>
  <si>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</si>
  <si>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</si>
  <si>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</si>
  <si>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</si>
  <si>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</si>
  <si>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</si>
  <si>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</si>
  <si>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</si>
  <si>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</si>
  <si>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</si>
  <si>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</si>
  <si>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</si>
  <si>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</si>
  <si>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</si>
  <si>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</si>
  <si>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</si>
  <si>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</si>
  <si>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</si>
  <si>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</si>
  <si>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</si>
  <si>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</si>
  <si>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</si>
  <si>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</si>
  <si>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</si>
  <si>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</si>
  <si>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</si>
  <si>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</si>
  <si>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</si>
  <si>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</si>
  <si>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</si>
  <si>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</si>
  <si>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</si>
  <si>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</si>
  <si>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</si>
  <si>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</si>
  <si>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</si>
  <si>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</si>
  <si>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</si>
  <si>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</si>
  <si>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</si>
  <si>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</si>
  <si>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</si>
  <si>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</si>
  <si>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</si>
  <si>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</si>
  <si>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</si>
  <si>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</si>
  <si>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</si>
  <si>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</si>
  <si>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</si>
  <si>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</si>
  <si>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</si>
  <si>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</si>
  <si>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</si>
  <si>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</si>
  <si>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</si>
  <si>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</si>
  <si>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</si>
  <si>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</si>
  <si>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</si>
  <si>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</si>
  <si>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</si>
  <si>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</si>
  <si>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</si>
  <si>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</si>
  <si>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</si>
  <si>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</si>
  <si>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</si>
  <si>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</si>
  <si>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</si>
  <si>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</si>
  <si>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</si>
  <si>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</si>
  <si>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</si>
  <si>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</si>
  <si>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</si>
  <si>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</si>
  <si>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</si>
  <si>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</si>
  <si>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</si>
  <si>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</si>
  <si>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</si>
  <si>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</si>
  <si>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</si>
  <si>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</si>
  <si>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</si>
  <si>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</si>
  <si>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</si>
  <si>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</si>
  <si>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</si>
  <si>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</si>
  <si>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</si>
  <si>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</si>
  <si>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</si>
  <si>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</si>
  <si>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</si>
  <si>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</si>
  <si>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</si>
  <si>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</si>
  <si>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</si>
  <si>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</si>
  <si>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</si>
  <si>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</si>
  <si>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</si>
  <si>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</si>
  <si>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</si>
  <si>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</si>
  <si>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</si>
  <si>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</si>
  <si>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</si>
  <si>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</si>
  <si>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</si>
  <si>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</si>
  <si>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</si>
  <si>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</si>
  <si>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</si>
  <si>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</si>
  <si>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</si>
  <si>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</si>
  <si>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</si>
  <si>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</si>
  <si>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</si>
  <si>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</si>
  <si>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</si>
  <si>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</si>
  <si>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</si>
  <si>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</si>
  <si>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</si>
  <si>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</si>
  <si>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</si>
  <si>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</si>
  <si>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</si>
  <si>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</si>
  <si>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</si>
  <si>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</si>
  <si>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</si>
  <si>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</si>
  <si>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</si>
  <si>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</si>
  <si>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</si>
  <si>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</si>
  <si>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</si>
  <si>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</si>
  <si>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</si>
  <si>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</si>
  <si>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</si>
  <si>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</si>
  <si>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</si>
  <si>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</si>
  <si>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</si>
  <si>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</si>
  <si>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</si>
  <si>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</si>
  <si>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</si>
  <si>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</si>
  <si>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</si>
  <si>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</si>
  <si>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</si>
  <si>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</si>
  <si>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</si>
  <si>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</si>
  <si>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</si>
  <si>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</si>
  <si>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</si>
  <si>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</si>
  <si>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</si>
  <si>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</si>
  <si>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</si>
  <si>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</si>
  <si>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</si>
  <si>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</si>
  <si>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</si>
  <si>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</si>
  <si>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</si>
  <si>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</si>
  <si>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</si>
  <si>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</si>
  <si>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</si>
  <si>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</si>
  <si>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</si>
  <si>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</si>
  <si>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</si>
  <si>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</si>
  <si>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</si>
  <si>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</si>
  <si>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</si>
  <si>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</si>
  <si>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</si>
  <si>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</si>
  <si>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</si>
  <si>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</si>
  <si>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</si>
  <si>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</si>
  <si>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</si>
  <si>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</si>
  <si>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</si>
  <si>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</si>
  <si>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</si>
  <si>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</si>
  <si>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</si>
  <si>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</si>
  <si>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</si>
  <si>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</si>
  <si>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</si>
  <si>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</si>
  <si>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</si>
  <si>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</si>
  <si>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</si>
  <si>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</si>
  <si>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</si>
  <si>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</si>
  <si>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</si>
  <si>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</si>
  <si>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</si>
  <si>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</si>
  <si>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</si>
  <si>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</si>
  <si>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</si>
  <si>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</si>
  <si>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</si>
  <si>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</si>
  <si>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</si>
  <si>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</si>
  <si>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</si>
  <si>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</si>
  <si>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</si>
  <si>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</si>
  <si>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</si>
  <si>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</si>
  <si>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</si>
  <si>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</si>
  <si>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</si>
  <si>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</si>
  <si>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</si>
  <si>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</si>
  <si>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</si>
  <si>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</si>
  <si>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</si>
  <si>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</si>
  <si>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</si>
  <si>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</si>
  <si>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</si>
  <si>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</si>
  <si>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</si>
  <si>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</si>
  <si>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</si>
  <si>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</si>
  <si>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</si>
  <si>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</si>
  <si>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</si>
  <si>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</si>
  <si>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</si>
  <si>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</si>
  <si>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</si>
  <si>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</si>
  <si>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</si>
  <si>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</si>
  <si>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</si>
  <si>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</si>
  <si>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</si>
  <si>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</si>
  <si>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</si>
  <si>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</si>
  <si>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</si>
  <si>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</si>
  <si>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</si>
  <si>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</si>
  <si>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</si>
  <si>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</si>
  <si>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</si>
  <si>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</si>
  <si>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</si>
  <si>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</si>
  <si>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</si>
  <si>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</si>
  <si>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</si>
  <si>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</si>
  <si>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</si>
  <si>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</si>
  <si>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</si>
  <si>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</si>
  <si>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</si>
  <si>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</si>
  <si>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</si>
  <si>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</si>
  <si>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</si>
  <si>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</si>
  <si>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</si>
  <si>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</si>
  <si>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</si>
  <si>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</si>
  <si>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</si>
  <si>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</si>
  <si>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</si>
  <si>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</si>
  <si>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</si>
  <si>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</si>
  <si>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</si>
  <si>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</si>
  <si>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</si>
  <si>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</si>
  <si>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</si>
  <si>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</si>
  <si>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</si>
  <si>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</si>
  <si>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</si>
  <si>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</si>
  <si>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</si>
  <si>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</si>
  <si>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</si>
  <si>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</si>
  <si>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</si>
  <si>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</si>
  <si>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</si>
  <si>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</si>
  <si>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</si>
  <si>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</si>
  <si>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</si>
  <si>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</si>
  <si>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</si>
  <si>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</si>
  <si>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</si>
  <si>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</si>
  <si>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</si>
  <si>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</si>
  <si>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</si>
  <si>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</si>
  <si>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</si>
  <si>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</si>
  <si>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</si>
  <si>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</si>
  <si>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</si>
  <si>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</si>
  <si>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</si>
  <si>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</si>
  <si>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</si>
  <si>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</si>
  <si>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</si>
  <si>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</si>
  <si>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</si>
  <si>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</si>
  <si>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</si>
  <si>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</si>
  <si>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</si>
  <si>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</si>
  <si>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</si>
  <si>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</si>
  <si>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</si>
  <si>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</si>
  <si>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</si>
  <si>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</si>
  <si>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</si>
  <si>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</si>
  <si>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</si>
  <si>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</si>
  <si>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</si>
  <si>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</si>
  <si>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</si>
  <si>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</si>
  <si>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</si>
  <si>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</si>
  <si>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</si>
  <si>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</si>
  <si>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</si>
  <si>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</si>
  <si>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</si>
  <si>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</si>
  <si>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</si>
  <si>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</si>
  <si>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</si>
  <si>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</si>
  <si>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</si>
  <si>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</si>
  <si>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</si>
  <si>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</si>
  <si>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</si>
  <si>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</si>
  <si>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</si>
  <si>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</si>
  <si>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</si>
  <si>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</si>
  <si>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</si>
  <si>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</si>
  <si>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</si>
  <si>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</si>
  <si>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</si>
  <si>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</si>
  <si>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</si>
  <si>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</si>
  <si>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</si>
  <si>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</si>
  <si>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</si>
  <si>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</si>
  <si>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</si>
  <si>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</si>
  <si>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</si>
  <si>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</si>
  <si>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</si>
  <si>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</si>
  <si>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</si>
  <si>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</si>
  <si>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</si>
  <si>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</si>
  <si>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</si>
  <si>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</si>
  <si>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</si>
  <si>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</si>
  <si>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</si>
  <si>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</si>
  <si>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</si>
  <si>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</si>
  <si>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</si>
  <si>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</si>
  <si>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</si>
  <si>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</si>
  <si>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</si>
  <si>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</si>
  <si>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</si>
  <si>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</si>
  <si>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</si>
  <si>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</si>
  <si>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</si>
  <si>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</si>
  <si>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</si>
  <si>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</si>
  <si>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</si>
  <si>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</si>
  <si>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</si>
  <si>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</si>
  <si>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</si>
  <si>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</si>
  <si>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</si>
  <si>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</si>
  <si>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</si>
  <si>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</si>
  <si>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</si>
  <si>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</si>
  <si>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</si>
  <si>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</si>
  <si>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</si>
  <si>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</si>
  <si>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</si>
  <si>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</si>
  <si>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</si>
  <si>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</si>
  <si>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</si>
  <si>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</si>
  <si>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</si>
  <si>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</si>
  <si>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</si>
  <si>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</si>
  <si>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</si>
  <si>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</si>
  <si>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</si>
  <si>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</si>
  <si>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</si>
  <si>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</si>
  <si>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</si>
  <si>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</si>
  <si>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</si>
  <si>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</si>
  <si>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</si>
  <si>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</si>
  <si>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</si>
  <si>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</si>
  <si>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</si>
  <si>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</si>
  <si>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</si>
  <si>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</si>
  <si>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</si>
  <si>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</si>
  <si>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</si>
  <si>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</si>
  <si>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</si>
  <si>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</si>
  <si>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</si>
  <si>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</si>
  <si>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</si>
  <si>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</si>
  <si>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</si>
  <si>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</si>
  <si>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</si>
  <si>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</si>
  <si>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</si>
  <si>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</si>
  <si>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</si>
  <si>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</si>
  <si>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</si>
  <si>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</si>
  <si>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</si>
  <si>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</si>
  <si>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</si>
  <si>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</si>
  <si>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</si>
  <si>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</si>
  <si>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</si>
  <si>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</si>
  <si>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</si>
  <si>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</si>
  <si>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</si>
  <si>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</si>
  <si>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</si>
  <si>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</si>
  <si>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</si>
  <si>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</si>
  <si>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</si>
  <si>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</si>
  <si>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</si>
  <si>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</si>
  <si>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</si>
  <si>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</si>
  <si>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</si>
  <si>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</si>
  <si>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</si>
  <si>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</si>
  <si>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</si>
  <si>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</si>
  <si>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</si>
  <si>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</si>
  <si>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</si>
  <si>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</si>
  <si>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</si>
  <si>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</si>
  <si>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</si>
  <si>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</si>
  <si>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</si>
  <si>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</si>
  <si>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</si>
  <si>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</si>
  <si>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</si>
  <si>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</si>
  <si>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</si>
  <si>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</si>
  <si>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</si>
  <si>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</si>
  <si>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</si>
  <si>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</si>
  <si>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</si>
  <si>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</si>
  <si>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</si>
  <si>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</si>
  <si>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</si>
  <si>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</si>
  <si>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</si>
  <si>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</si>
  <si>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</si>
  <si>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</si>
  <si>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</si>
  <si>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</si>
  <si>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</si>
  <si>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</si>
  <si>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</si>
  <si>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</si>
  <si>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</si>
  <si>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</si>
  <si>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</si>
  <si>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</si>
  <si>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</si>
  <si>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</si>
  <si>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</si>
  <si>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</si>
  <si>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</si>
  <si>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</si>
  <si>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</si>
  <si>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</si>
  <si>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</si>
  <si>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</si>
  <si>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</si>
  <si>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</si>
  <si>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</si>
  <si>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</si>
  <si>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</si>
  <si>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</si>
  <si>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</si>
  <si>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</si>
  <si>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</si>
  <si>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</si>
  <si>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</si>
  <si>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</si>
  <si>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</si>
  <si>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</si>
  <si>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</si>
  <si>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</si>
  <si>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</si>
  <si>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</si>
  <si>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</si>
  <si>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</si>
  <si>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</si>
  <si>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</si>
  <si>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</si>
  <si>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</si>
  <si>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</si>
  <si>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</si>
  <si>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</si>
  <si>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</si>
  <si>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</si>
  <si>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</si>
  <si>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</si>
  <si>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</si>
  <si>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</si>
  <si>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</si>
  <si>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</si>
  <si>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</si>
  <si>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</si>
  <si>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</si>
  <si>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</si>
  <si>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</si>
  <si>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</si>
  <si>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</si>
  <si>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</si>
  <si>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</si>
  <si>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</si>
  <si>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</si>
  <si>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</si>
  <si>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</si>
  <si>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</si>
  <si>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</si>
  <si>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</si>
  <si>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</si>
  <si>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</si>
  <si>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</si>
  <si>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</si>
  <si>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</si>
  <si>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</si>
  <si>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</si>
  <si>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</si>
  <si>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</si>
  <si>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</si>
  <si>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</si>
  <si>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</si>
  <si>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</si>
  <si>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</si>
  <si>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</si>
  <si>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</si>
  <si>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</si>
  <si>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</si>
  <si>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</si>
  <si>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</si>
  <si>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</si>
  <si>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</si>
  <si>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</si>
  <si>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</si>
  <si>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</si>
  <si>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</si>
  <si>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</si>
  <si>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</si>
  <si>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</si>
  <si>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</si>
  <si>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</si>
  <si>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</si>
  <si>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</si>
  <si>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</si>
  <si>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</si>
  <si>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</si>
  <si>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</si>
  <si>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</si>
  <si>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</si>
  <si>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</si>
  <si>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</si>
  <si>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</si>
  <si>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</si>
  <si>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</si>
  <si>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</si>
  <si>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</si>
  <si>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</si>
  <si>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</si>
  <si>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</si>
  <si>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</si>
  <si>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</si>
  <si>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</si>
  <si>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</si>
  <si>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</si>
  <si>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</si>
  <si>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</si>
  <si>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</si>
  <si>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</si>
  <si>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</si>
  <si>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</si>
  <si>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</si>
  <si>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</si>
  <si>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</si>
  <si>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</si>
  <si>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</si>
  <si>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</si>
  <si>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</si>
  <si>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</si>
  <si>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</si>
  <si>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</si>
  <si>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</si>
  <si>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</si>
  <si>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</si>
  <si>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</si>
  <si>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</si>
  <si>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</si>
  <si>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</si>
  <si>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</si>
  <si>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</si>
  <si>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</si>
  <si>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</si>
  <si>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</si>
  <si>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</si>
  <si>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</si>
  <si>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</si>
  <si>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</si>
  <si>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</si>
  <si>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</si>
  <si>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</si>
  <si>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</si>
  <si>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</si>
  <si>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</si>
  <si>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</si>
  <si>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</si>
  <si>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</si>
  <si>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</si>
  <si>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</si>
  <si>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</si>
  <si>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</si>
  <si>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</si>
  <si>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</si>
  <si>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</si>
  <si>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</si>
  <si>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</si>
  <si>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</si>
  <si>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</si>
  <si>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</si>
  <si>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</si>
  <si>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</si>
  <si>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</si>
  <si>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</si>
  <si>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</si>
  <si>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</si>
  <si>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</si>
  <si>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</si>
  <si>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</si>
  <si>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</si>
  <si>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</si>
  <si>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</si>
  <si>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</si>
  <si>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</si>
  <si>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</si>
  <si>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</si>
  <si>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</si>
  <si>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</si>
  <si>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</si>
  <si>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</si>
  <si>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</si>
  <si>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</si>
  <si>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</si>
  <si>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</si>
  <si>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</si>
  <si>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</si>
  <si>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</si>
  <si>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</si>
  <si>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</si>
  <si>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</si>
  <si>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</si>
  <si>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</si>
  <si>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</si>
  <si>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</si>
  <si>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</si>
  <si>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</si>
  <si>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</si>
  <si>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</si>
  <si>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</si>
  <si>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</si>
  <si>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</si>
  <si>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</si>
  <si>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</si>
  <si>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</si>
  <si>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</si>
  <si>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</si>
  <si>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</si>
  <si>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</si>
  <si>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</si>
  <si>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</si>
  <si>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</si>
  <si>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</si>
  <si>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</si>
  <si>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</si>
  <si>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</si>
  <si>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</si>
  <si>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</si>
  <si>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</si>
  <si>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</si>
  <si>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</si>
  <si>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</si>
  <si>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</si>
  <si>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</si>
  <si>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</si>
  <si>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</si>
  <si>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</si>
  <si>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</si>
  <si>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</si>
  <si>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</si>
  <si>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</si>
  <si>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</si>
  <si>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</si>
  <si>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</si>
  <si>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</si>
  <si>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</si>
  <si>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</si>
  <si>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</si>
  <si>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</si>
  <si>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</si>
  <si>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</si>
  <si>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</si>
  <si>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</si>
  <si>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</si>
  <si>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</si>
  <si>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</si>
  <si>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</si>
  <si>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</si>
  <si>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</si>
  <si>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</si>
  <si>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</si>
  <si>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</si>
  <si>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</si>
  <si>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</si>
  <si>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</si>
  <si>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</si>
  <si>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</si>
  <si>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</si>
  <si>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</si>
  <si>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</si>
  <si>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</si>
  <si>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</si>
  <si>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</si>
  <si>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</si>
  <si>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</si>
  <si>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</si>
  <si>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</si>
  <si>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</si>
  <si>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</si>
  <si>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</si>
  <si>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</si>
  <si>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</si>
  <si>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</si>
  <si>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</si>
  <si>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</si>
  <si>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</si>
  <si>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</si>
  <si>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</si>
  <si>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</si>
  <si>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</si>
  <si>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</si>
  <si>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</si>
  <si>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</si>
  <si>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</si>
  <si>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</si>
  <si>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</si>
  <si>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</si>
  <si>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</si>
  <si>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</si>
  <si>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</si>
  <si>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</si>
  <si>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</si>
  <si>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</si>
  <si>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</si>
  <si>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</si>
  <si>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</si>
  <si>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</si>
  <si>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</si>
  <si>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</si>
  <si>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</si>
  <si>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</si>
  <si>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</si>
  <si>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</si>
  <si>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</si>
  <si>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</si>
  <si>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</si>
  <si>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</si>
  <si>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</si>
  <si>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</si>
  <si>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</si>
  <si>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</si>
  <si>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</si>
  <si>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</si>
  <si>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</si>
  <si>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</si>
  <si>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</si>
  <si>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</si>
  <si>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</si>
  <si>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</si>
  <si>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</si>
  <si>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</si>
  <si>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</si>
  <si>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</si>
  <si>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</si>
  <si>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</si>
  <si>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</si>
  <si>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</si>
  <si>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</si>
  <si>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</si>
  <si>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</si>
  <si>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</si>
  <si>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</si>
  <si>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</si>
  <si>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</si>
  <si>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</si>
  <si>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</si>
  <si>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</si>
  <si>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</si>
  <si>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</si>
  <si>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</si>
  <si>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</si>
  <si>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</si>
  <si>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</si>
  <si>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</si>
  <si>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</si>
  <si>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</si>
  <si>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</si>
  <si>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</si>
  <si>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</si>
  <si>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</si>
  <si>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</si>
  <si>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</si>
  <si>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</si>
  <si>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</si>
  <si>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</si>
  <si>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</si>
  <si>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</si>
  <si>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</si>
  <si>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</si>
  <si>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</si>
  <si>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</si>
  <si>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</si>
  <si>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</si>
  <si>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</si>
  <si>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</si>
  <si>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</si>
  <si>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</si>
  <si>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</si>
  <si>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</si>
  <si>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</si>
  <si>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</si>
  <si>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</si>
  <si>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</si>
  <si>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</si>
  <si>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</si>
  <si>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</si>
  <si>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</si>
  <si>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</si>
  <si>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</si>
  <si>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</si>
  <si>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</si>
  <si>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</si>
  <si>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</si>
  <si>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</si>
  <si>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</si>
  <si>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</si>
  <si>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</si>
  <si>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</si>
  <si>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</si>
  <si>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</si>
  <si>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</si>
  <si>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</si>
  <si>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</si>
  <si>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</si>
  <si>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</si>
  <si>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</si>
  <si>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</si>
  <si>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</si>
  <si>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</si>
  <si>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</si>
  <si>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</si>
  <si>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</si>
  <si>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</si>
  <si>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</si>
  <si>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</si>
  <si>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</si>
  <si>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</si>
  <si>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</si>
  <si>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</si>
  <si>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</si>
  <si>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</si>
  <si>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</si>
  <si>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</si>
  <si>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</si>
  <si>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</si>
  <si>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</si>
  <si>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</si>
  <si>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</si>
  <si>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</si>
  <si>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</si>
  <si>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</si>
  <si>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</si>
  <si>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</si>
  <si>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</si>
  <si>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</si>
  <si>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</si>
  <si>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</si>
  <si>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</si>
  <si>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</si>
  <si>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</si>
  <si>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</si>
  <si>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</si>
  <si>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</si>
  <si>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</si>
  <si>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</si>
  <si>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</si>
  <si>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</si>
  <si>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</si>
  <si>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</si>
  <si>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</si>
  <si>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</si>
  <si>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</si>
  <si>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</si>
  <si>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</si>
  <si>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</si>
  <si>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</si>
  <si>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</si>
  <si>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</si>
  <si>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</si>
  <si>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</si>
  <si>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</si>
  <si>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</si>
  <si>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</si>
  <si>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</si>
  <si>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</si>
  <si>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</si>
  <si>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</si>
  <si>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</si>
  <si>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</si>
  <si>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</si>
  <si>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</si>
  <si>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</si>
  <si>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</si>
  <si>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</si>
  <si>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</si>
  <si>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</si>
  <si>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</si>
  <si>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</si>
  <si>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</si>
  <si>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</si>
  <si>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</si>
  <si>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</si>
  <si>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</si>
  <si>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</si>
  <si>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</si>
  <si>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</si>
  <si>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</si>
  <si>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</si>
  <si>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</si>
  <si>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</si>
  <si>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</si>
  <si>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</si>
  <si>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</si>
  <si>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</si>
  <si>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</si>
  <si>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</si>
  <si>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</si>
  <si>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</si>
  <si>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</si>
  <si>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</si>
  <si>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</si>
  <si>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</si>
  <si>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</si>
  <si>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</si>
  <si>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</si>
  <si>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</si>
  <si>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</si>
  <si>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</si>
  <si>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</si>
  <si>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</si>
  <si>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</si>
  <si>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</si>
  <si>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</si>
  <si>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</si>
  <si>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</si>
  <si>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</si>
  <si>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</si>
  <si>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</si>
  <si>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</si>
  <si>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</si>
  <si>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</si>
  <si>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</si>
  <si>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</si>
  <si>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</si>
  <si>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</si>
  <si>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</si>
  <si>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</si>
  <si>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</si>
  <si>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</si>
  <si>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</si>
  <si>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</si>
  <si>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</si>
  <si>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</si>
  <si>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</si>
  <si>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</si>
  <si>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</si>
  <si>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</si>
  <si>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</si>
  <si>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</si>
  <si>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</si>
  <si>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</si>
  <si>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</si>
  <si>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</si>
  <si>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</si>
  <si>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</si>
  <si>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</si>
  <si>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</si>
  <si>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</si>
  <si>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</si>
  <si>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</si>
  <si>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</si>
  <si>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</si>
  <si>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</si>
  <si>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</si>
  <si>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</si>
  <si>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</si>
  <si>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</si>
  <si>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</si>
  <si>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</si>
  <si>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</si>
  <si>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</si>
  <si>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</si>
  <si>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</si>
  <si>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</si>
  <si>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</si>
  <si>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</si>
  <si>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</si>
  <si>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</si>
  <si>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</si>
  <si>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</si>
  <si>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</si>
  <si>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</si>
  <si>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</si>
  <si>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</si>
  <si>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</si>
  <si>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</si>
  <si>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</si>
  <si>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</si>
  <si>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</si>
  <si>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</si>
  <si>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</si>
  <si>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</si>
  <si>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</si>
  <si>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</si>
  <si>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</si>
  <si>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</si>
  <si>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</si>
  <si>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</si>
  <si>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</si>
  <si>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</si>
  <si>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</si>
  <si>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</si>
  <si>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</si>
  <si>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</si>
  <si>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</si>
  <si>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</si>
  <si>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</si>
  <si>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</si>
  <si>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</si>
  <si>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</si>
  <si>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</si>
  <si>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</si>
  <si>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</si>
  <si>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</si>
  <si>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</si>
  <si>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</si>
  <si>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</si>
  <si>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</si>
  <si>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</si>
  <si>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</si>
  <si>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</si>
  <si>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</si>
  <si>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</si>
  <si>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</si>
  <si>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</si>
  <si>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</si>
  <si>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</si>
  <si>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</si>
  <si>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</si>
  <si>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</si>
  <si>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</si>
  <si>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</si>
  <si>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</si>
  <si>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</si>
  <si>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</si>
  <si>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</si>
  <si>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</si>
  <si>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</si>
  <si>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</si>
  <si>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</si>
  <si>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</si>
  <si>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</si>
  <si>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</si>
  <si>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</si>
  <si>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</si>
  <si>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</si>
  <si>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</si>
  <si>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</si>
  <si>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</si>
  <si>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</si>
  <si>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</si>
  <si>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</si>
  <si>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</si>
  <si>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</si>
  <si>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</si>
  <si>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</si>
  <si>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</si>
  <si>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</si>
  <si>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</si>
  <si>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</si>
  <si>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</si>
  <si>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</si>
  <si>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</si>
  <si>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</si>
  <si>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</si>
  <si>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</si>
  <si>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</si>
  <si>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</si>
  <si>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</si>
  <si>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</si>
  <si>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</si>
  <si>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</si>
  <si>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</si>
  <si>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</si>
  <si>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</si>
  <si>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</si>
  <si>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</si>
  <si>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</si>
  <si>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</si>
  <si>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</si>
  <si>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</si>
  <si>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</si>
  <si>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</si>
  <si>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</si>
  <si>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</si>
  <si>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</si>
  <si>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</si>
  <si>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</si>
  <si>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</si>
  <si>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</si>
  <si>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</si>
  <si>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</si>
  <si>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</si>
  <si>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</si>
  <si>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</si>
  <si>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</si>
  <si>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</si>
  <si>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</si>
  <si>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</si>
  <si>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</si>
  <si>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</si>
  <si>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</si>
  <si>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</si>
  <si>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</si>
  <si>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</si>
  <si>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</si>
  <si>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</si>
  <si>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</si>
  <si>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</si>
  <si>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</si>
  <si>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</si>
  <si>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</si>
  <si>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</si>
  <si>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</si>
  <si>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</si>
  <si>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</si>
  <si>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</si>
  <si>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</si>
  <si>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</si>
  <si>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</si>
  <si>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</si>
  <si>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</si>
  <si>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</si>
  <si>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</si>
  <si>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</si>
  <si>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</si>
  <si>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</si>
  <si>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</si>
  <si>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</si>
  <si>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</si>
  <si>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</si>
  <si>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</si>
  <si>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</si>
  <si>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</si>
  <si>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</si>
  <si>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</si>
  <si>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</si>
  <si>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</si>
  <si>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</si>
  <si>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</si>
  <si>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</si>
  <si>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</si>
  <si>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</si>
  <si>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</si>
  <si>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</si>
  <si>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</si>
  <si>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</si>
  <si>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</si>
  <si>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</si>
  <si>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</si>
  <si>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</si>
  <si>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</si>
  <si>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</si>
  <si>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</si>
  <si>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</si>
  <si>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</si>
  <si>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</si>
  <si>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</si>
  <si>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</si>
  <si>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</si>
  <si>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</si>
  <si>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</si>
  <si>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</si>
  <si>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</si>
  <si>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</si>
  <si>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</si>
  <si>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</si>
  <si>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</si>
  <si>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</si>
  <si>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</si>
  <si>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</si>
  <si>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</si>
  <si>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</si>
  <si>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</si>
  <si>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</si>
  <si>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</si>
  <si>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</si>
  <si>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</si>
  <si>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</si>
  <si>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</si>
  <si>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</si>
  <si>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</si>
  <si>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</si>
  <si>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</si>
  <si>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</si>
  <si>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</si>
  <si>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</si>
  <si>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</si>
  <si>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</si>
  <si>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</si>
  <si>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</si>
  <si>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</si>
  <si>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</si>
  <si>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</si>
  <si>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</si>
  <si>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</si>
  <si>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</si>
  <si>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</si>
  <si>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</si>
  <si>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</si>
  <si>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</si>
  <si>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</si>
  <si>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</si>
  <si>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</si>
  <si>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</si>
  <si>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</si>
  <si>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</si>
  <si>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</si>
  <si>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</si>
  <si>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</si>
  <si>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</si>
  <si>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</si>
  <si>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</si>
  <si>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</si>
  <si>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</si>
  <si>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</si>
  <si>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</si>
  <si>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</si>
  <si>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</si>
  <si>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</si>
  <si>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</si>
  <si>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</si>
  <si>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</si>
  <si>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</si>
  <si>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</si>
  <si>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</si>
  <si>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</si>
  <si>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</si>
  <si>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</si>
  <si>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</si>
  <si>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</si>
  <si>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</si>
  <si>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</si>
  <si>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</si>
  <si>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</si>
  <si>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</si>
  <si>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</si>
  <si>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</si>
  <si>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</si>
  <si>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</si>
  <si>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</si>
  <si>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</si>
  <si>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</si>
  <si>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</si>
  <si>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</si>
  <si>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</si>
  <si>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</si>
  <si>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</si>
  <si>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</si>
  <si>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</si>
  <si>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</si>
  <si>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</si>
  <si>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</si>
  <si>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</si>
  <si>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</si>
  <si>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</si>
  <si>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</si>
  <si>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</si>
  <si>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</si>
  <si>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</si>
  <si>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</si>
  <si>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</si>
  <si>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</si>
  <si>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</si>
  <si>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</si>
  <si>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</si>
  <si>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</si>
  <si>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</si>
  <si>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</si>
  <si>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</si>
  <si>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</si>
  <si>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</si>
  <si>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</si>
  <si>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</si>
  <si>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</si>
  <si>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</si>
  <si>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</si>
  <si>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</si>
  <si>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</si>
  <si>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</si>
  <si>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</si>
  <si>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</si>
  <si>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</si>
  <si>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</si>
  <si>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</si>
  <si>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</si>
  <si>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</si>
  <si>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</si>
  <si>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</si>
  <si>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</si>
  <si>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</si>
  <si>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</si>
  <si>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</si>
  <si>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</si>
  <si>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</si>
  <si>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</si>
  <si>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</si>
  <si>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</si>
  <si>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</si>
  <si>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</si>
  <si>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</si>
  <si>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</si>
  <si>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</si>
  <si>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</si>
  <si>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</si>
  <si>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</si>
  <si>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</si>
  <si>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</si>
  <si>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</si>
  <si>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</si>
  <si>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</si>
  <si>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</si>
  <si>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</si>
  <si>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</si>
  <si>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</si>
  <si>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</si>
  <si>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</si>
  <si>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</si>
  <si>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</si>
  <si>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</si>
  <si>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</si>
  <si>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</si>
  <si>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</si>
  <si>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</si>
  <si>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</si>
  <si>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</si>
  <si>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</si>
  <si>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</si>
  <si>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</si>
  <si>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</si>
  <si>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</si>
  <si>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</si>
  <si>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</si>
  <si>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</si>
  <si>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</si>
  <si>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</si>
  <si>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</si>
  <si>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</si>
  <si>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</si>
  <si>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</si>
  <si>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</si>
  <si>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</si>
  <si>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</si>
  <si>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</si>
  <si>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</si>
  <si>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</si>
  <si>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</si>
  <si>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</si>
  <si>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</si>
  <si>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</si>
  <si>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</si>
  <si>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</si>
  <si>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</si>
  <si>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</si>
  <si>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</si>
  <si>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</si>
  <si>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</si>
  <si>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</si>
  <si>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</si>
  <si>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</si>
  <si>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</si>
  <si>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</si>
  <si>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</si>
  <si>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</si>
  <si>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</si>
  <si>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</si>
  <si>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</si>
  <si>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</si>
  <si>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</si>
  <si>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</si>
  <si>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</si>
  <si>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</si>
  <si>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</si>
  <si>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</si>
  <si>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</si>
  <si>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</si>
  <si>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</si>
  <si>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</si>
  <si>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</si>
  <si>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</si>
  <si>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</si>
  <si>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</si>
  <si>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</si>
  <si>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</si>
  <si>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</si>
  <si>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</si>
  <si>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</si>
  <si>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</si>
  <si>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</si>
  <si>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</si>
  <si>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</si>
  <si>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</si>
  <si>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</si>
  <si>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</si>
  <si>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</si>
  <si>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</si>
  <si>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</si>
  <si>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</si>
  <si>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</si>
  <si>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</si>
  <si>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</si>
  <si>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</si>
  <si>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</si>
  <si>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</si>
  <si>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</si>
  <si>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</si>
  <si>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</si>
  <si>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</si>
  <si>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</si>
  <si>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</si>
  <si>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</si>
  <si>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</si>
  <si>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</si>
  <si>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</si>
  <si>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</si>
  <si>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</si>
  <si>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</si>
  <si>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</si>
  <si>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</si>
  <si>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</si>
  <si>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</si>
  <si>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</si>
  <si>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</si>
  <si>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</si>
  <si>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</si>
  <si>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</si>
  <si>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</si>
  <si>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</si>
  <si>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</si>
  <si>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</si>
  <si>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</si>
  <si>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</si>
  <si>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</si>
  <si>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</si>
  <si>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</si>
  <si>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</si>
  <si>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</si>
  <si>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</si>
  <si>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</si>
  <si>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</si>
  <si>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</si>
  <si>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</si>
  <si>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</si>
  <si>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</si>
  <si>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</si>
  <si>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</si>
  <si>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</si>
  <si>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</si>
  <si>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</si>
  <si>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</si>
  <si>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</si>
  <si>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</si>
  <si>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</si>
  <si>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</si>
  <si>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</si>
  <si>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</si>
  <si>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</si>
  <si>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</si>
  <si>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</si>
  <si>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</si>
  <si>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</si>
  <si>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</si>
  <si>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</si>
  <si>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</si>
  <si>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</si>
  <si>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</si>
  <si>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</si>
  <si>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</si>
  <si>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</si>
  <si>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</si>
  <si>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</si>
  <si>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</si>
  <si>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</si>
  <si>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</si>
  <si>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</si>
  <si>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</si>
  <si>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</si>
  <si>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</si>
  <si>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</si>
  <si>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</si>
  <si>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</si>
  <si>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</si>
  <si>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</si>
  <si>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</si>
  <si>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</si>
  <si>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</si>
  <si>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</si>
  <si>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</si>
  <si>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</si>
  <si>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</si>
  <si>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</si>
  <si>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</si>
  <si>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</si>
  <si>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</si>
  <si>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</si>
  <si>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</si>
  <si>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</si>
  <si>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</si>
  <si>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</si>
  <si>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</si>
  <si>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</si>
  <si>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</si>
  <si>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</si>
  <si>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</si>
  <si>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</si>
  <si>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</si>
  <si>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</si>
  <si>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</si>
  <si>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</si>
  <si>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</si>
  <si>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</si>
  <si>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</si>
  <si>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</si>
  <si>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</si>
  <si>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</si>
  <si>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</si>
  <si>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</si>
  <si>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</si>
  <si>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</si>
  <si>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</si>
  <si>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</si>
  <si>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</si>
  <si>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</si>
  <si>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</si>
  <si>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</si>
  <si>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</si>
  <si>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</si>
  <si>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</si>
  <si>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</si>
  <si>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</si>
  <si>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</si>
  <si>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</si>
  <si>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</si>
  <si>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</si>
  <si>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</si>
  <si>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</si>
  <si>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</si>
  <si>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</si>
  <si>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</si>
  <si>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</si>
  <si>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</si>
  <si>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</si>
  <si>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</si>
  <si>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</si>
  <si>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</si>
  <si>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</si>
  <si>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</si>
  <si>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</si>
  <si>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</si>
  <si>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</si>
  <si>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</si>
  <si>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</si>
  <si>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</si>
  <si>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</si>
  <si>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</si>
  <si>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</si>
  <si>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</si>
  <si>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</si>
  <si>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</si>
  <si>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</si>
  <si>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</si>
  <si>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</si>
  <si>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</si>
  <si>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</si>
  <si>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</si>
  <si>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</si>
  <si>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</si>
  <si>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</si>
  <si>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</si>
  <si>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</si>
  <si>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</si>
  <si>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</si>
  <si>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</si>
  <si>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</si>
  <si>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</si>
  <si>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</si>
  <si>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</si>
  <si>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</si>
  <si>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</si>
  <si>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</si>
  <si>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</si>
  <si>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</si>
  <si>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</si>
  <si>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</si>
  <si>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</si>
  <si>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</si>
  <si>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</si>
  <si>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</si>
  <si>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</si>
  <si>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</si>
  <si>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</si>
  <si>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</si>
  <si>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</si>
  <si>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</si>
  <si>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</si>
  <si>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</si>
  <si>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</si>
  <si>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</si>
  <si>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</si>
  <si>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</si>
  <si>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</si>
  <si>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</si>
  <si>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</si>
  <si>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</si>
  <si>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</si>
  <si>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</si>
  <si>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</si>
  <si>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</si>
  <si>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</si>
  <si>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</si>
  <si>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</si>
  <si>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</si>
  <si>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</si>
  <si>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</si>
  <si>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</si>
  <si>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</si>
  <si>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</si>
  <si>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</si>
  <si>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</si>
  <si>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</si>
  <si>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</si>
  <si>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</si>
  <si>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</si>
  <si>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</si>
  <si>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</si>
  <si>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</si>
  <si>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</si>
  <si>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</si>
  <si>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</si>
  <si>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</si>
  <si>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</si>
  <si>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</si>
  <si>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</si>
  <si>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</si>
  <si>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</si>
  <si>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</si>
  <si>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</si>
  <si>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</si>
  <si>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</si>
  <si>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</si>
  <si>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</si>
  <si>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</si>
  <si>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</si>
  <si>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</si>
  <si>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</si>
  <si>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</si>
  <si>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</si>
  <si>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</si>
  <si>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</si>
  <si>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</si>
  <si>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</si>
  <si>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</si>
  <si>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</si>
  <si>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</si>
  <si>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</si>
  <si>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</si>
  <si>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</si>
  <si>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</si>
  <si>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</si>
  <si>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</si>
  <si>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</si>
  <si>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</si>
  <si>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</si>
  <si>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</si>
  <si>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</si>
  <si>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</si>
  <si>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</si>
  <si>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</si>
  <si>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</si>
  <si>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</si>
  <si>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</si>
  <si>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</si>
  <si>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</si>
  <si>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</si>
  <si>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</si>
  <si>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</si>
  <si>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</si>
  <si>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</si>
  <si>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</si>
  <si>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</si>
  <si>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</si>
  <si>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</si>
  <si>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</si>
  <si>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</si>
  <si>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</si>
  <si>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</si>
  <si>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</si>
  <si>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</si>
  <si>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</si>
  <si>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</si>
  <si>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</si>
  <si>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</si>
  <si>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</si>
  <si>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</si>
  <si>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</si>
  <si>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</si>
  <si>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</si>
  <si>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</si>
  <si>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</si>
  <si>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</si>
  <si>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</si>
  <si>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</si>
  <si>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</si>
  <si>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</si>
  <si>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</si>
  <si>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</si>
  <si>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</si>
  <si>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</si>
  <si>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</si>
  <si>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</si>
  <si>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</si>
  <si>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</si>
  <si>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</si>
  <si>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</si>
  <si>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</si>
  <si>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</si>
  <si>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</si>
  <si>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</si>
  <si>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</si>
  <si>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</si>
  <si>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</si>
  <si>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</si>
  <si>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</si>
  <si>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</si>
  <si>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</si>
  <si>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</si>
  <si>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</si>
  <si>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</si>
  <si>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</si>
  <si>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</si>
  <si>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</si>
  <si>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</si>
  <si>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</si>
  <si>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</si>
  <si>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</si>
  <si>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</si>
  <si>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</si>
  <si>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</si>
  <si>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</si>
  <si>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</si>
  <si>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</si>
  <si>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</si>
  <si>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</si>
  <si>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</si>
  <si>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</si>
  <si>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</si>
  <si>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</si>
  <si>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</si>
  <si>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</si>
  <si>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</si>
  <si>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</si>
  <si>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</si>
  <si>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</si>
  <si>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</si>
  <si>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</si>
  <si>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</si>
  <si>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</si>
  <si>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</si>
  <si>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</si>
  <si>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</si>
  <si>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</si>
  <si>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</si>
  <si>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</si>
  <si>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</si>
  <si>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</si>
  <si>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</si>
  <si>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</si>
  <si>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</si>
  <si>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</si>
  <si>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</si>
  <si>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</si>
  <si>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</si>
  <si>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</si>
  <si>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</si>
  <si>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</si>
  <si>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</si>
  <si>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</si>
  <si>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</si>
  <si>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</si>
  <si>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</si>
  <si>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</si>
  <si>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</si>
  <si>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</si>
  <si>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</si>
  <si>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</si>
  <si>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</si>
  <si>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</si>
  <si>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</si>
  <si>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</si>
  <si>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</si>
  <si>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</si>
  <si>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</si>
  <si>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</si>
  <si>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</si>
  <si>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</si>
  <si>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</si>
  <si>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</si>
  <si>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</si>
  <si>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</si>
  <si>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</si>
  <si>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</si>
  <si>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</si>
  <si>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</si>
  <si>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</si>
  <si>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</si>
  <si>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</si>
  <si>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</si>
  <si>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</si>
  <si>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</si>
  <si>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</si>
  <si>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</si>
  <si>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</si>
  <si>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</si>
  <si>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</si>
  <si>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</si>
  <si>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</si>
  <si>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</si>
  <si>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</si>
  <si>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</si>
  <si>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</si>
  <si>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</si>
  <si>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</si>
  <si>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</si>
  <si>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</si>
  <si>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</si>
  <si>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</si>
  <si>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</si>
  <si>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</si>
  <si>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</si>
  <si>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</si>
  <si>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</si>
  <si>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</si>
  <si>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</si>
  <si>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</si>
  <si>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</si>
  <si>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</si>
  <si>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</si>
  <si>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</si>
  <si>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</si>
  <si>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</si>
  <si>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</si>
  <si>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</si>
  <si>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</si>
  <si>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</si>
  <si>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</si>
  <si>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</si>
  <si>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</si>
  <si>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</si>
  <si>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</si>
  <si>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</si>
  <si>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</si>
  <si>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</si>
  <si>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</si>
  <si>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</si>
  <si>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</si>
  <si>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</si>
  <si>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</si>
  <si>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</si>
  <si>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</si>
  <si>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</si>
  <si>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</si>
  <si>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</si>
  <si>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</si>
  <si>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</si>
  <si>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</si>
  <si>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</si>
  <si>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</si>
  <si>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</si>
  <si>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</si>
  <si>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</si>
  <si>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</si>
  <si>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</si>
  <si>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</si>
  <si>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</si>
  <si>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</si>
  <si>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</si>
  <si>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</si>
  <si>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</si>
  <si>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</si>
  <si>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</si>
  <si>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</si>
  <si>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</si>
  <si>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</si>
  <si>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</si>
  <si>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</si>
  <si>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</si>
  <si>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</si>
  <si>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</si>
  <si>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</si>
  <si>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</si>
  <si>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</si>
  <si>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</si>
  <si>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</si>
  <si>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</si>
  <si>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</si>
  <si>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</si>
  <si>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</si>
  <si>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</si>
  <si>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</si>
  <si>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</si>
  <si>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</si>
  <si>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</si>
  <si>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</si>
  <si>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</si>
  <si>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</si>
  <si>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</si>
  <si>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</si>
  <si>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</si>
  <si>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</si>
  <si>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</si>
  <si>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</si>
  <si>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</si>
  <si>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</si>
  <si>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</si>
  <si>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</si>
  <si>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</si>
  <si>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</si>
  <si>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</si>
  <si>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</si>
  <si>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</si>
  <si>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</si>
  <si>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</si>
  <si>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</si>
  <si>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</si>
  <si>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</si>
  <si>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</si>
  <si>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</si>
  <si>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</si>
  <si>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</si>
  <si>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</si>
  <si>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</si>
  <si>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</si>
  <si>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</si>
  <si>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</si>
  <si>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</si>
  <si>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</si>
  <si>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</si>
  <si>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</si>
  <si>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</si>
  <si>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</si>
  <si>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</si>
  <si>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</si>
  <si>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</si>
  <si>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</si>
  <si>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</si>
  <si>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</si>
  <si>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</si>
  <si>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</si>
  <si>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</si>
  <si>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</si>
  <si>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</si>
  <si>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</si>
  <si>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</si>
  <si>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</si>
  <si>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</si>
  <si>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</si>
  <si>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</si>
  <si>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</si>
  <si>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</si>
  <si>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</si>
  <si>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</si>
  <si>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</si>
  <si>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</si>
  <si>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</si>
  <si>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</si>
  <si>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</si>
  <si>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</si>
  <si>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</si>
  <si>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</si>
  <si>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</si>
  <si>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</si>
  <si>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</si>
  <si>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</si>
  <si>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</si>
  <si>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</si>
  <si>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</si>
  <si>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</si>
  <si>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</si>
  <si>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</si>
  <si>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</si>
  <si>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</si>
  <si>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</si>
  <si>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</si>
  <si>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</si>
  <si>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</si>
  <si>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</si>
  <si>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</si>
  <si>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</si>
  <si>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</si>
  <si>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</si>
  <si>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</si>
  <si>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</si>
  <si>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</si>
  <si>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</si>
  <si>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</si>
  <si>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</si>
  <si>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</si>
  <si>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</si>
  <si>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</si>
  <si>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</si>
  <si>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</si>
  <si>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</si>
  <si>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</si>
  <si>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</si>
  <si>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</si>
  <si>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</si>
  <si>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</si>
  <si>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</si>
  <si>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</si>
  <si>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</si>
  <si>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</si>
  <si>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</si>
  <si>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</si>
  <si>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</si>
  <si>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</si>
  <si>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</si>
  <si>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</si>
  <si>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</si>
  <si>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</si>
  <si>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</si>
  <si>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</si>
  <si>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</si>
  <si>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</si>
  <si>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</si>
  <si>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</si>
  <si>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</si>
  <si>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</si>
  <si>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</si>
  <si>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</si>
  <si>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</si>
  <si>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</si>
  <si>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</si>
  <si>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</si>
  <si>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</si>
  <si>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</si>
  <si>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</si>
  <si>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</si>
  <si>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</si>
  <si>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</si>
  <si>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</si>
  <si>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</si>
  <si>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</si>
  <si>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</si>
  <si>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</si>
  <si>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</si>
  <si>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</si>
  <si>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</si>
  <si>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</si>
  <si>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</si>
  <si>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</si>
  <si>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</si>
  <si>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</si>
  <si>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</si>
  <si>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</si>
  <si>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</si>
  <si>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</si>
  <si>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</si>
  <si>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</si>
  <si>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</si>
  <si>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</si>
  <si>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</si>
  <si>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</si>
  <si>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</si>
  <si>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</si>
  <si>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</si>
  <si>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</si>
  <si>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</si>
  <si>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</si>
  <si>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</si>
  <si>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</si>
  <si>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</si>
  <si>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</si>
  <si>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</si>
  <si>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</si>
  <si>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</si>
  <si>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</si>
  <si>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</si>
  <si>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</si>
  <si>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</si>
  <si>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</si>
  <si>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</si>
  <si>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</si>
  <si>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</si>
  <si>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</si>
  <si>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</si>
  <si>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</si>
  <si>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</si>
  <si>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</si>
  <si>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</si>
  <si>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</si>
  <si>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</si>
  <si>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</si>
  <si>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</si>
  <si>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</si>
  <si>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</si>
  <si>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</si>
  <si>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</si>
  <si>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</si>
  <si>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</si>
  <si>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</si>
  <si>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</si>
  <si>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</si>
  <si>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</si>
  <si>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</si>
  <si>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</si>
  <si>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</si>
  <si>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</si>
  <si>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</si>
  <si>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</si>
  <si>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</si>
  <si>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</si>
  <si>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</si>
  <si>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</si>
  <si>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</si>
  <si>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</si>
  <si>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</si>
  <si>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</si>
  <si>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</si>
  <si>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</si>
  <si>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</si>
  <si>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</si>
  <si>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</si>
  <si>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</si>
  <si>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</si>
  <si>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</si>
  <si>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</si>
  <si>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</si>
  <si>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</si>
  <si>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</si>
  <si>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</si>
  <si>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</si>
  <si>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</si>
  <si>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</si>
  <si>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</si>
  <si>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</si>
  <si>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</si>
  <si>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</si>
  <si>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</si>
  <si>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</si>
  <si>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</si>
  <si>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</si>
  <si>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</si>
  <si>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</si>
  <si>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</si>
  <si>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</si>
  <si>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</si>
  <si>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</si>
  <si>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</si>
  <si>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</si>
  <si>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</si>
  <si>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</si>
  <si>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</si>
  <si>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</si>
  <si>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</si>
  <si>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</si>
  <si>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</si>
  <si>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</si>
  <si>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</si>
  <si>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</si>
  <si>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</si>
  <si>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</si>
  <si>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</si>
  <si>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</si>
  <si>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</si>
  <si>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</si>
  <si>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</si>
  <si>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</si>
  <si>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</si>
  <si>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</si>
  <si>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</si>
  <si>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</si>
  <si>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</si>
  <si>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</si>
  <si>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</si>
  <si>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</si>
  <si>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</si>
  <si>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</si>
  <si>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</si>
  <si>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</si>
  <si>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</si>
  <si>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</si>
  <si>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</si>
  <si>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</si>
  <si>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</si>
  <si>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</si>
  <si>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</si>
  <si>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</si>
  <si>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</si>
  <si>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</si>
  <si>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</si>
  <si>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</si>
  <si>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</si>
  <si>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</si>
  <si>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</si>
  <si>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</si>
  <si>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</si>
  <si>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</si>
  <si>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</si>
  <si>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</si>
  <si>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</si>
  <si>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</si>
  <si>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</si>
  <si>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</si>
  <si>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</si>
  <si>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</si>
  <si>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</si>
  <si>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</si>
  <si>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</si>
  <si>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</si>
  <si>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</si>
  <si>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</si>
  <si>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</si>
  <si>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</si>
  <si>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</si>
  <si>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</si>
  <si>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</si>
  <si>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</si>
  <si>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</si>
  <si>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</si>
  <si>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</si>
  <si>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</si>
  <si>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</si>
  <si>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</si>
  <si>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</si>
  <si>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</si>
  <si>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</si>
  <si>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</si>
  <si>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</si>
  <si>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</si>
  <si>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</si>
  <si>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</si>
  <si>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</si>
  <si>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</si>
  <si>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</si>
  <si>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</si>
  <si>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</si>
  <si>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</si>
  <si>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</si>
  <si>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</si>
  <si>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</si>
  <si>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</si>
  <si>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</si>
  <si>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</si>
  <si>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</si>
  <si>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</si>
  <si>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</si>
  <si>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</si>
  <si>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</si>
  <si>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</si>
  <si>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</si>
  <si>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</si>
  <si>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</si>
  <si>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</si>
  <si>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</si>
  <si>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</si>
  <si>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</si>
  <si>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</si>
  <si>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</si>
  <si>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</si>
  <si>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</si>
  <si>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</si>
  <si>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</si>
  <si>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</si>
  <si>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</si>
  <si>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</si>
  <si>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</si>
  <si>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</si>
  <si>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</si>
  <si>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</si>
  <si>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</si>
  <si>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</si>
  <si>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</si>
  <si>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</si>
  <si>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</si>
  <si>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</si>
  <si>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</si>
  <si>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</si>
  <si>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</si>
  <si>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</si>
  <si>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</si>
  <si>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</si>
  <si>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</si>
  <si>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</si>
  <si>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</si>
  <si>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</si>
  <si>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</si>
  <si>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</si>
  <si>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</si>
  <si>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</si>
  <si>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</si>
  <si>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</si>
  <si>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</si>
  <si>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</si>
  <si>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</si>
  <si>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</si>
  <si>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</si>
  <si>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</si>
  <si>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</si>
  <si>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</si>
  <si>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</si>
  <si>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</si>
  <si>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</si>
  <si>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</si>
  <si>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</si>
  <si>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</si>
  <si>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</si>
  <si>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</si>
  <si>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</si>
  <si>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</si>
  <si>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</si>
  <si>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</si>
  <si>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</si>
  <si>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</si>
  <si>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</si>
  <si>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</si>
  <si>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</si>
  <si>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</si>
  <si>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</si>
  <si>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</si>
  <si>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</si>
  <si>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</si>
  <si>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</si>
  <si>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</si>
  <si>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</si>
  <si>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</si>
  <si>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</si>
  <si>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</si>
  <si>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</si>
  <si>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</si>
  <si>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</si>
  <si>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</si>
  <si>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</si>
  <si>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</si>
  <si>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</si>
  <si>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</si>
  <si>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</si>
  <si>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</si>
  <si>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</si>
  <si>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</si>
  <si>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</si>
  <si>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</si>
  <si>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</si>
  <si>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</si>
  <si>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</si>
  <si>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</si>
  <si>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</si>
  <si>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</si>
  <si>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</si>
  <si>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</si>
  <si>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</si>
  <si>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</si>
  <si>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</si>
  <si>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</si>
  <si>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</si>
  <si>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</si>
  <si>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</si>
  <si>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</si>
  <si>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</si>
  <si>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</si>
  <si>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</si>
  <si>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</si>
  <si>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</si>
  <si>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</si>
  <si>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</si>
  <si>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</si>
  <si>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</si>
  <si>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</si>
  <si>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</si>
  <si>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</si>
  <si>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</si>
  <si>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</si>
  <si>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</si>
  <si>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</si>
  <si>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</si>
  <si>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</si>
  <si>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</si>
  <si>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</si>
  <si>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</si>
  <si>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</si>
  <si>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</si>
  <si>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</si>
  <si>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</si>
  <si>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</si>
  <si>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</si>
  <si>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</si>
  <si>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</si>
  <si>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</si>
  <si>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</si>
  <si>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</si>
  <si>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</si>
  <si>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</si>
  <si>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</si>
  <si>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</si>
  <si>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</si>
  <si>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</si>
  <si>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</si>
  <si>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</si>
  <si>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</si>
  <si>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</si>
  <si>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</si>
  <si>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</si>
  <si>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</si>
  <si>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</si>
  <si>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</si>
  <si>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</si>
  <si>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</si>
  <si>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</si>
  <si>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</si>
  <si>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</si>
  <si>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</si>
  <si>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</si>
  <si>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</si>
  <si>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</si>
  <si>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</si>
  <si>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</si>
  <si>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</si>
  <si>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</si>
  <si>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</si>
  <si>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</si>
  <si>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</si>
  <si>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</si>
  <si>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</si>
  <si>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</si>
  <si>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</si>
  <si>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</si>
  <si>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</si>
  <si>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</si>
  <si>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</si>
  <si>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</si>
  <si>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</si>
  <si>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</si>
  <si>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</si>
  <si>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</si>
  <si>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</si>
  <si>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</si>
  <si>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</si>
  <si>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</si>
  <si>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</si>
  <si>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</si>
  <si>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</si>
  <si>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</si>
  <si>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</si>
  <si>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</si>
  <si>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</si>
  <si>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</si>
  <si>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</si>
  <si>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</si>
  <si>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</si>
  <si>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</si>
  <si>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</si>
  <si>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</si>
  <si>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</si>
  <si>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</si>
  <si>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</si>
  <si>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</si>
  <si>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</si>
  <si>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</si>
  <si>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</si>
  <si>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</si>
  <si>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</si>
  <si>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</si>
  <si>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</si>
  <si>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</si>
  <si>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</si>
  <si>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</si>
  <si>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</si>
  <si>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</si>
  <si>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</si>
  <si>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</si>
  <si>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</si>
  <si>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</si>
  <si>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</si>
  <si>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</si>
  <si>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</si>
  <si>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</si>
  <si>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</si>
  <si>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</si>
  <si>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</si>
  <si>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</si>
  <si>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</si>
  <si>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</si>
  <si>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</si>
  <si>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</si>
  <si>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</si>
  <si>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</si>
  <si>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</si>
  <si>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</si>
  <si>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</si>
  <si>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</si>
  <si>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</si>
  <si>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</si>
  <si>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</si>
  <si>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</si>
  <si>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</si>
  <si>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</si>
  <si>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</si>
  <si>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</si>
  <si>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</si>
  <si>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</si>
  <si>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</si>
  <si>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</si>
  <si>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</si>
  <si>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</si>
  <si>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</si>
  <si>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</si>
  <si>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</si>
  <si>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</si>
  <si>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</si>
  <si>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</si>
  <si>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</si>
  <si>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</si>
  <si>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</si>
  <si>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</si>
  <si>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</si>
  <si>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</si>
  <si>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</si>
  <si>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</si>
  <si>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</si>
  <si>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</si>
  <si>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</si>
  <si>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</si>
  <si>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</si>
  <si>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</si>
  <si>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</si>
  <si>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</si>
  <si>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</si>
  <si>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</si>
  <si>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</si>
  <si>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</si>
  <si>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</si>
  <si>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</si>
  <si>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</si>
  <si>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</si>
  <si>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</si>
  <si>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</si>
  <si>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</si>
  <si>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</si>
  <si>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</si>
  <si>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</si>
  <si>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</si>
  <si>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</si>
  <si>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</si>
  <si>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</si>
  <si>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</si>
  <si>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</si>
  <si>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</si>
  <si>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</si>
  <si>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</si>
  <si>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</si>
  <si>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</si>
  <si>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</si>
  <si>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</si>
  <si>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</si>
  <si>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</si>
  <si>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</si>
  <si>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</si>
  <si>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</si>
  <si>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</si>
  <si>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</si>
  <si>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</si>
  <si>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</si>
  <si>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</si>
  <si>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</si>
  <si>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</si>
  <si>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</si>
  <si>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</si>
  <si>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</si>
  <si>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</si>
  <si>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</si>
  <si>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</si>
  <si>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</si>
  <si>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</si>
  <si>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</si>
  <si>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</si>
  <si>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</si>
  <si>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</si>
  <si>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</si>
  <si>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</si>
  <si>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</si>
  <si>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</si>
  <si>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</si>
  <si>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</si>
  <si>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</si>
  <si>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</si>
  <si>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</si>
  <si>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</si>
  <si>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</si>
  <si>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</si>
  <si>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</si>
  <si>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</si>
  <si>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</si>
  <si>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</si>
  <si>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</si>
  <si>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</si>
  <si>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</si>
  <si>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</si>
  <si>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</si>
  <si>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</si>
  <si>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</si>
  <si>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</si>
  <si>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</si>
  <si>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</si>
  <si>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</si>
  <si>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</si>
  <si>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</si>
  <si>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</si>
  <si>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</si>
  <si>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</si>
  <si>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</si>
  <si>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</si>
  <si>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</si>
  <si>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</si>
  <si>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</si>
  <si>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</si>
  <si>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</si>
  <si>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</si>
  <si>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</si>
  <si>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</si>
  <si>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</si>
  <si>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</si>
  <si>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</si>
  <si>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</si>
  <si>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</si>
  <si>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</si>
  <si>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</si>
  <si>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</si>
  <si>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</si>
  <si>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</si>
  <si>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</si>
  <si>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</si>
  <si>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</si>
  <si>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</si>
  <si>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</si>
  <si>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</si>
  <si>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</si>
  <si>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</si>
  <si>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</si>
  <si>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</si>
  <si>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</si>
  <si>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</si>
  <si>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</si>
  <si>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</si>
  <si>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</si>
  <si>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</si>
  <si>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</si>
  <si>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</si>
  <si>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</si>
  <si>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</si>
  <si>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</si>
  <si>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</si>
  <si>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</si>
  <si>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</si>
  <si>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</si>
  <si>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</si>
  <si>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</si>
  <si>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</si>
  <si>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</si>
  <si>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</si>
  <si>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</si>
  <si>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</si>
  <si>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</si>
  <si>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</si>
  <si>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</si>
  <si>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</si>
  <si>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</si>
  <si>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</si>
  <si>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</si>
  <si>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</si>
  <si>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</si>
  <si>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</si>
  <si>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</si>
  <si>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</si>
  <si>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</si>
  <si>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</si>
  <si>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</si>
  <si>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</si>
  <si>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</si>
  <si>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</si>
  <si>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</si>
  <si>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</si>
  <si>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</si>
  <si>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</si>
  <si>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</si>
  <si>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</si>
  <si>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</si>
  <si>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</si>
  <si>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</si>
  <si>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</si>
  <si>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</si>
  <si>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</si>
  <si>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</si>
  <si>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</si>
  <si>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</si>
  <si>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</si>
  <si>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</si>
  <si>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</si>
  <si>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</si>
  <si>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</si>
  <si>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</si>
  <si>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</si>
  <si>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</si>
  <si>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</si>
  <si>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</si>
  <si>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</si>
  <si>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</si>
  <si>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</si>
  <si>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</si>
  <si>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</si>
  <si>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</si>
  <si>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</si>
  <si>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</si>
  <si>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</si>
  <si>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</si>
  <si>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</si>
  <si>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</si>
  <si>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</si>
  <si>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</si>
  <si>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</si>
  <si>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</si>
  <si>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</si>
  <si>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</si>
  <si>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</si>
  <si>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</si>
  <si>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</si>
  <si>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</si>
  <si>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</si>
  <si>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</si>
  <si>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</si>
  <si>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</si>
  <si>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</si>
  <si>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</si>
  <si>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</si>
  <si>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</si>
  <si>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</si>
  <si>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</si>
  <si>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</si>
  <si>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</si>
  <si>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</si>
  <si>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</si>
  <si>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</si>
  <si>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</si>
  <si>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</si>
  <si>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</si>
  <si>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</si>
  <si>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</si>
  <si>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</si>
  <si>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</si>
  <si>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</si>
  <si>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</si>
  <si>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</si>
  <si>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</si>
  <si>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</si>
  <si>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</si>
  <si>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</si>
  <si>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</si>
  <si>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</si>
  <si>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</si>
  <si>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</si>
  <si>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</si>
  <si>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</si>
  <si>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</si>
  <si>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</si>
  <si>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</si>
  <si>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</si>
  <si>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</si>
  <si>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</si>
  <si>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</si>
  <si>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</si>
  <si>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</si>
  <si>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</si>
  <si>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</si>
  <si>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</si>
  <si>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</si>
  <si>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</si>
  <si>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</si>
  <si>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</si>
  <si>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</si>
  <si>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</si>
  <si>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</si>
  <si>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</si>
  <si>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</si>
  <si>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</si>
  <si>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</si>
  <si>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</si>
  <si>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</si>
  <si>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</si>
  <si>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</si>
  <si>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</si>
  <si>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</si>
  <si>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</si>
  <si>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</si>
  <si>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</si>
  <si>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</si>
  <si>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</si>
  <si>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</si>
  <si>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</si>
  <si>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</si>
  <si>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</si>
  <si>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</si>
  <si>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</si>
  <si>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</si>
  <si>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</si>
  <si>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</si>
  <si>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</si>
  <si>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</si>
  <si>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</si>
  <si>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</si>
  <si>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</si>
  <si>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</si>
  <si>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</si>
  <si>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</si>
  <si>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</si>
  <si>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</si>
  <si>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</si>
  <si>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</si>
  <si>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</si>
  <si>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</si>
  <si>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</si>
  <si>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</si>
  <si>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</si>
  <si>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</si>
  <si>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</si>
  <si>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</si>
  <si>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</si>
  <si>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</si>
  <si>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</si>
  <si>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</si>
  <si>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</si>
  <si>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</si>
  <si>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</si>
  <si>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</si>
  <si>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</si>
  <si>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</si>
  <si>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</si>
  <si>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</si>
  <si>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</si>
  <si>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</si>
  <si>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</si>
  <si>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</si>
  <si>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</si>
  <si>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</si>
  <si>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</si>
  <si>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</si>
  <si>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</si>
  <si>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</si>
  <si>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</si>
  <si>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</si>
  <si>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</si>
  <si>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</si>
  <si>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</si>
  <si>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</si>
  <si>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</si>
  <si>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</si>
  <si>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</si>
  <si>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</si>
  <si>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</si>
  <si>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</si>
  <si>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</si>
  <si>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</si>
  <si>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</si>
  <si>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</si>
  <si>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</si>
  <si>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</si>
  <si>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</si>
  <si>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</si>
  <si>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</si>
  <si>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</si>
  <si>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</si>
  <si>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</si>
  <si>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</si>
  <si>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</si>
  <si>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</si>
  <si>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</si>
  <si>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</si>
  <si>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</si>
  <si>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</si>
  <si>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</si>
  <si>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</si>
  <si>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</si>
  <si>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</si>
  <si>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</si>
  <si>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</si>
  <si>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</si>
  <si>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</si>
  <si>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</si>
  <si>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</si>
  <si>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</si>
  <si>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</si>
  <si>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</si>
  <si>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</si>
  <si>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</si>
  <si>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</si>
  <si>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</si>
  <si>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</si>
  <si>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</si>
  <si>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</si>
  <si>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</si>
  <si>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</si>
  <si>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</si>
  <si>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</si>
  <si>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</si>
  <si>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</si>
  <si>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</si>
  <si>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</si>
  <si>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</si>
  <si>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</si>
  <si>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</si>
  <si>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</si>
  <si>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</si>
  <si>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</si>
  <si>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</si>
  <si>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</si>
  <si>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</si>
  <si>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</si>
  <si>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</si>
  <si>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</si>
  <si>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</si>
  <si>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</si>
  <si>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</si>
  <si>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</si>
  <si>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</si>
  <si>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</si>
  <si>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</si>
  <si>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</si>
  <si>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</si>
  <si>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</si>
  <si>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</si>
  <si>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</si>
  <si>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</si>
  <si>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</si>
  <si>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</si>
  <si>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</si>
  <si>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</si>
  <si>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</si>
  <si>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</si>
  <si>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</si>
  <si>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</si>
  <si>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</si>
  <si>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</si>
  <si>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</si>
  <si>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</si>
  <si>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</si>
  <si>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</si>
  <si>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</si>
  <si>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</si>
  <si>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</si>
  <si>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</si>
  <si>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</si>
  <si>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</si>
  <si>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</si>
  <si>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</si>
  <si>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</si>
  <si>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</si>
  <si>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</si>
  <si>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</si>
  <si>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</si>
  <si>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</si>
  <si>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</si>
  <si>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</si>
  <si>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</si>
  <si>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</si>
  <si>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</si>
  <si>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</si>
  <si>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</si>
  <si>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</si>
  <si>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</si>
  <si>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</si>
  <si>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</si>
  <si>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</si>
  <si>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</si>
  <si>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</si>
  <si>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</si>
  <si>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</si>
  <si>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</si>
  <si>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</si>
  <si>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</si>
  <si>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</si>
  <si>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</si>
  <si>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</si>
  <si>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</si>
  <si>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</si>
  <si>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</si>
  <si>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</si>
  <si>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</si>
  <si>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</si>
  <si>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</si>
  <si>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</si>
  <si>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</si>
  <si>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</si>
  <si>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</si>
  <si>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</si>
  <si>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</si>
  <si>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</si>
  <si>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</si>
  <si>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</si>
  <si>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</si>
  <si>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</si>
  <si>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</si>
  <si>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</si>
  <si>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</si>
  <si>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</si>
  <si>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</si>
  <si>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</si>
  <si>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</si>
  <si>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</si>
  <si>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</si>
  <si>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</si>
  <si>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</si>
  <si>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</si>
  <si>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</si>
  <si>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</si>
  <si>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</si>
  <si>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</si>
  <si>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</si>
  <si>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</si>
  <si>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</si>
  <si>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</si>
  <si>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</si>
  <si>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</si>
  <si>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</si>
  <si>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</si>
  <si>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</si>
  <si>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</si>
  <si>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</si>
  <si>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</si>
  <si>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</si>
  <si>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</si>
  <si>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</si>
  <si>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</si>
  <si>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</si>
  <si>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</si>
  <si>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</si>
  <si>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</si>
  <si>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</si>
  <si>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</si>
  <si>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</si>
  <si>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</si>
  <si>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</si>
  <si>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</si>
  <si>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</si>
  <si>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</si>
  <si>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</si>
  <si>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</si>
  <si>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</si>
  <si>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</si>
  <si>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</si>
  <si>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</si>
  <si>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</si>
  <si>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</si>
  <si>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</si>
  <si>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</si>
  <si>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</si>
  <si>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</si>
  <si>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</si>
  <si>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</si>
  <si>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</si>
  <si>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</si>
  <si>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</si>
  <si>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</si>
  <si>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</si>
  <si>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</si>
  <si>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</si>
  <si>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</si>
  <si>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</si>
  <si>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</si>
  <si>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</si>
  <si>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</si>
  <si>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</si>
  <si>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</si>
  <si>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</si>
  <si>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</si>
  <si>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</si>
  <si>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</si>
  <si>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</si>
  <si>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</si>
  <si>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</si>
  <si>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</si>
  <si>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</si>
  <si>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</si>
  <si>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</si>
  <si>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</si>
  <si>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</si>
  <si>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</si>
  <si>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</si>
  <si>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</si>
  <si>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</si>
  <si>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</si>
  <si>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</si>
  <si>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</si>
  <si>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</si>
  <si>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</si>
  <si>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</si>
  <si>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</si>
  <si>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</si>
  <si>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</si>
  <si>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</si>
  <si>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</si>
  <si>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</si>
  <si>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</si>
  <si>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</si>
  <si>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</si>
  <si>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</si>
  <si>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</si>
  <si>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</si>
  <si>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</si>
  <si>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</si>
  <si>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</si>
  <si>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</si>
  <si>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</si>
  <si>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</si>
  <si>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</si>
  <si>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</si>
  <si>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</si>
  <si>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</si>
  <si>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</si>
  <si>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</si>
  <si>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</si>
  <si>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</si>
  <si>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</si>
  <si>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</si>
  <si>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</si>
  <si>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</si>
  <si>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</si>
  <si>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</si>
  <si>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</si>
  <si>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</si>
  <si>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</si>
  <si>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</si>
  <si>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</si>
  <si>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</si>
  <si>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</si>
  <si>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</si>
  <si>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</si>
  <si>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</si>
  <si>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</si>
  <si>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</si>
  <si>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</si>
  <si>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</si>
  <si>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</si>
  <si>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</si>
  <si>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</si>
  <si>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</si>
  <si>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</si>
  <si>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</si>
  <si>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</si>
  <si>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</si>
  <si>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</si>
  <si>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</si>
  <si>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</si>
  <si>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</si>
  <si>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</si>
  <si>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</si>
  <si>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</si>
  <si>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</si>
  <si>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</si>
  <si>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</si>
  <si>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</si>
  <si>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</si>
  <si>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</si>
  <si>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</si>
  <si>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</si>
  <si>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</si>
  <si>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</si>
  <si>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</si>
  <si>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</si>
  <si>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</si>
  <si>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</si>
  <si>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</si>
  <si>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</si>
  <si>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</si>
  <si>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</si>
  <si>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</si>
  <si>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</si>
  <si>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</si>
  <si>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</si>
  <si>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</si>
  <si>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</si>
  <si>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</si>
  <si>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</si>
  <si>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</si>
  <si>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</si>
  <si>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</si>
  <si>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</si>
  <si>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</si>
  <si>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</si>
  <si>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</si>
  <si>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</si>
  <si>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</si>
  <si>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</si>
  <si>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</si>
  <si>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</si>
  <si>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</si>
  <si>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</si>
  <si>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</si>
  <si>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</si>
  <si>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</si>
  <si>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</si>
  <si>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</si>
  <si>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</si>
  <si>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</si>
  <si>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</si>
  <si>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</si>
  <si>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</si>
  <si>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</si>
  <si>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</si>
  <si>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</si>
  <si>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</si>
  <si>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</si>
  <si>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</si>
  <si>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</si>
  <si>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</si>
  <si>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</si>
  <si>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</si>
  <si>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</si>
  <si>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</si>
  <si>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</si>
  <si>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</si>
  <si>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</si>
  <si>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</si>
  <si>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</si>
  <si>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</si>
  <si>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</si>
  <si>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</si>
  <si>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</si>
  <si>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</si>
  <si>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</si>
  <si>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</si>
  <si>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</si>
  <si>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</si>
  <si>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</si>
  <si>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</si>
  <si>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</si>
  <si>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</si>
  <si>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</si>
  <si>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</si>
  <si>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</si>
  <si>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</si>
  <si>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</si>
  <si>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</si>
  <si>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</si>
  <si>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</si>
  <si>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</si>
  <si>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</si>
  <si>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</si>
  <si>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</si>
  <si>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</si>
  <si>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</si>
  <si>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</si>
  <si>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</si>
  <si>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</si>
  <si>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</si>
  <si>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</si>
  <si>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</si>
  <si>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</si>
  <si>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</si>
  <si>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</si>
  <si>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</si>
  <si>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</si>
  <si>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</si>
  <si>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</si>
  <si>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</si>
  <si>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</si>
  <si>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</si>
  <si>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</si>
  <si>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</si>
  <si>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</si>
  <si>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</si>
  <si>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</si>
  <si>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</si>
  <si>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</si>
  <si>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</si>
  <si>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</si>
  <si>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</si>
  <si>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</si>
  <si>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</si>
  <si>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</si>
  <si>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</si>
  <si>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</si>
  <si>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</si>
  <si>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</si>
  <si>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</si>
  <si>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</si>
  <si>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</si>
  <si>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</si>
  <si>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</si>
  <si>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</si>
  <si>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</si>
  <si>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</si>
  <si>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</si>
  <si>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</si>
  <si>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</si>
  <si>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</si>
  <si>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</si>
  <si>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</si>
  <si>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</si>
  <si>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</si>
  <si>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</si>
  <si>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</si>
  <si>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</si>
  <si>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</si>
  <si>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</si>
  <si>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</si>
  <si>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</si>
  <si>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</si>
  <si>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</si>
  <si>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</si>
  <si>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</si>
  <si>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</si>
  <si>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</si>
  <si>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</si>
  <si>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</si>
  <si>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</si>
  <si>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</si>
  <si>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</si>
  <si>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</si>
  <si>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</si>
  <si>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</si>
  <si>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</si>
  <si>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</si>
  <si>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</si>
  <si>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</si>
  <si>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</si>
  <si>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</si>
  <si>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</si>
  <si>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</si>
  <si>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</si>
  <si>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</si>
  <si>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</si>
  <si>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</si>
  <si>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</si>
  <si>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</si>
  <si>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</si>
  <si>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</si>
  <si>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</si>
  <si>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</si>
  <si>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</si>
  <si>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</si>
  <si>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</si>
  <si>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</si>
  <si>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</si>
  <si>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</si>
  <si>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</si>
  <si>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</si>
  <si>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</si>
  <si>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</si>
  <si>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</si>
  <si>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</si>
  <si>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</si>
  <si>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</si>
  <si>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</si>
  <si>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</si>
  <si>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</si>
  <si>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</si>
  <si>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</si>
  <si>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</si>
  <si>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</si>
  <si>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</si>
  <si>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</si>
  <si>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</si>
  <si>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</si>
  <si>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</si>
  <si>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</si>
  <si>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</si>
  <si>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</si>
  <si>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</si>
  <si>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</si>
  <si>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</si>
  <si>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</si>
  <si>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</si>
  <si>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</si>
  <si>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</si>
  <si>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</si>
  <si>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</si>
  <si>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</si>
  <si>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</si>
  <si>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</si>
  <si>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</si>
  <si>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</si>
  <si>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</si>
  <si>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</si>
  <si>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</si>
  <si>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</si>
  <si>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</si>
  <si>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</si>
  <si>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</si>
  <si>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</si>
  <si>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</si>
  <si>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</si>
  <si>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</si>
  <si>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</si>
  <si>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</si>
  <si>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</si>
  <si>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</si>
  <si>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</si>
  <si>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</si>
  <si>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</si>
  <si>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</si>
  <si>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</si>
  <si>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</si>
  <si>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</si>
  <si>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</si>
  <si>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</si>
  <si>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</si>
  <si>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</si>
  <si>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</si>
  <si>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</si>
  <si>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</si>
  <si>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</si>
  <si>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</si>
  <si>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</si>
  <si>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</si>
  <si>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</si>
  <si>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</si>
  <si>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</si>
  <si>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</si>
  <si>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</si>
  <si>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</si>
  <si>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</si>
  <si>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</si>
  <si>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</si>
  <si>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</si>
  <si>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</si>
  <si>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</si>
  <si>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</si>
  <si>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</si>
  <si>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</si>
  <si>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</si>
  <si>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</si>
  <si>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</si>
  <si>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</si>
  <si>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</si>
  <si>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</si>
  <si>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</si>
  <si>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</si>
  <si>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</si>
  <si>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</si>
  <si>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</si>
  <si>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</si>
  <si>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</si>
  <si>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</si>
  <si>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</si>
  <si>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</si>
  <si>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</si>
  <si>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</si>
  <si>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</si>
  <si>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</si>
  <si>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</si>
  <si>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</si>
  <si>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</si>
  <si>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</si>
  <si>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</si>
  <si>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</si>
  <si>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</si>
  <si>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</si>
  <si>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</si>
  <si>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</si>
  <si>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</si>
  <si>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</si>
  <si>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</si>
  <si>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</si>
  <si>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</si>
  <si>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</si>
  <si>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</si>
  <si>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</si>
  <si>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</si>
  <si>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</si>
  <si>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</si>
  <si>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</si>
  <si>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</si>
  <si>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</si>
  <si>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</si>
  <si>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</si>
  <si>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</si>
  <si>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</si>
  <si>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</si>
  <si>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</si>
  <si>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</si>
  <si>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</si>
  <si>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</si>
  <si>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</si>
  <si>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</si>
  <si>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</si>
  <si>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</si>
  <si>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</si>
  <si>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</si>
  <si>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</si>
  <si>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</si>
  <si>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</si>
  <si>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</si>
  <si>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</si>
  <si>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</si>
  <si>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</si>
  <si>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</si>
  <si>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</si>
  <si>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</si>
  <si>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</si>
  <si>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</si>
  <si>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</si>
  <si>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</si>
  <si>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</si>
  <si>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</si>
  <si>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</si>
  <si>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</si>
  <si>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</si>
  <si>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</si>
  <si>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</si>
  <si>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</si>
  <si>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</si>
  <si>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</si>
  <si>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</si>
  <si>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</si>
  <si>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</si>
  <si>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</si>
  <si>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</si>
  <si>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</si>
  <si>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</si>
  <si>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</si>
  <si>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</si>
  <si>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</si>
  <si>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</si>
  <si>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</si>
  <si>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</si>
  <si>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</si>
  <si>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</si>
  <si>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</si>
  <si>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</si>
  <si>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</si>
  <si>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</si>
  <si>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</si>
  <si>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</si>
  <si>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</si>
  <si>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</si>
  <si>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</si>
  <si>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</si>
  <si>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</si>
  <si>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</si>
  <si>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</si>
  <si>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</si>
  <si>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</si>
  <si>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</si>
  <si>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</si>
  <si>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</si>
  <si>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</si>
  <si>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</si>
  <si>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</si>
  <si>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</si>
  <si>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</si>
  <si>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</si>
  <si>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</si>
  <si>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</si>
  <si>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</si>
  <si>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</si>
  <si>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</si>
  <si>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</si>
  <si>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</si>
  <si>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</si>
  <si>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</si>
  <si>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</si>
  <si>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</si>
  <si>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</si>
  <si>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</si>
  <si>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</si>
  <si>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</si>
  <si>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</si>
  <si>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</si>
  <si>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</si>
  <si>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</si>
  <si>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</si>
  <si>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</si>
  <si>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</si>
  <si>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</si>
  <si>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</si>
  <si>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</si>
  <si>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</si>
  <si>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</si>
  <si>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</si>
  <si>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</si>
  <si>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</si>
  <si>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</si>
  <si>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</si>
  <si>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</si>
  <si>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</si>
  <si>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</si>
  <si>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</si>
  <si>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</si>
  <si>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</si>
  <si>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</si>
  <si>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</si>
  <si>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</si>
  <si>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</si>
  <si>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</si>
  <si>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</si>
  <si>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</si>
  <si>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</si>
  <si>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</si>
  <si>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</si>
  <si>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</si>
  <si>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</si>
  <si>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</si>
  <si>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</si>
  <si>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</si>
  <si>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</si>
  <si>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</si>
  <si>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</si>
  <si>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</si>
  <si>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</si>
  <si>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</si>
  <si>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</si>
  <si>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</si>
  <si>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</si>
  <si>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</si>
  <si>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</si>
  <si>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</si>
  <si>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</si>
  <si>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</si>
  <si>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</si>
  <si>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</si>
  <si>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</si>
  <si>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</si>
  <si>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</si>
  <si>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</si>
  <si>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</si>
  <si>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</si>
  <si>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</si>
  <si>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</si>
  <si>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</si>
  <si>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</si>
  <si>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</si>
  <si>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</si>
  <si>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</si>
  <si>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</si>
  <si>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</si>
  <si>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</si>
  <si>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</si>
  <si>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</si>
  <si>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</si>
  <si>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</si>
  <si>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</si>
  <si>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</si>
  <si>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</si>
  <si>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</si>
  <si>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</si>
  <si>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</si>
  <si>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</si>
  <si>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</si>
  <si>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</si>
  <si>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</si>
  <si>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</si>
  <si>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</si>
  <si>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</si>
  <si>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</si>
  <si>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</si>
  <si>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</si>
  <si>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</si>
  <si>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</si>
  <si>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</si>
  <si>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</si>
  <si>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</si>
  <si>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</si>
  <si>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</si>
  <si>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</si>
  <si>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</si>
  <si>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</si>
  <si>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</si>
  <si>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</si>
  <si>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</si>
  <si>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</si>
  <si>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</si>
  <si>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</si>
  <si>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</si>
  <si>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</si>
  <si>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</si>
  <si>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</si>
  <si>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</si>
  <si>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</si>
  <si>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</si>
  <si>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</si>
  <si>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</si>
  <si>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</si>
  <si>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</si>
  <si>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</si>
  <si>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</si>
  <si>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</si>
  <si>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</si>
  <si>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</si>
  <si>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</si>
  <si>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</si>
  <si>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</si>
  <si>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</si>
  <si>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</si>
  <si>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</si>
  <si>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</si>
  <si>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</si>
  <si>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</si>
  <si>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</si>
  <si>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</si>
  <si>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</si>
  <si>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</si>
  <si>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</si>
  <si>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</si>
  <si>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</si>
  <si>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</si>
  <si>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</si>
  <si>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</si>
  <si>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</si>
  <si>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</si>
  <si>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</si>
  <si>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</si>
  <si>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</si>
  <si>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</si>
  <si>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</si>
  <si>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</si>
  <si>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</si>
  <si>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</si>
  <si>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</si>
  <si>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</si>
  <si>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</si>
  <si>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</si>
  <si>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</si>
  <si>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</si>
  <si>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</si>
  <si>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</si>
  <si>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</si>
  <si>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</si>
  <si>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</si>
  <si>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</si>
  <si>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</si>
  <si>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</si>
  <si>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</si>
  <si>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</si>
  <si>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</si>
  <si>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</si>
  <si>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</si>
  <si>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</si>
  <si>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</si>
  <si>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</si>
  <si>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</si>
  <si>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</si>
  <si>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</si>
  <si>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</si>
  <si>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</si>
  <si>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</si>
  <si>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</si>
  <si>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</si>
  <si>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</si>
  <si>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</si>
  <si>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</si>
  <si>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</si>
  <si>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</si>
  <si>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</si>
  <si>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</si>
  <si>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</si>
  <si>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</si>
  <si>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</si>
  <si>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</si>
  <si>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</si>
  <si>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</si>
  <si>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</si>
  <si>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</si>
  <si>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</si>
  <si>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</si>
  <si>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</si>
  <si>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</si>
  <si>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</si>
  <si>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</si>
  <si>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</si>
  <si>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</si>
  <si>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</si>
  <si>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</si>
  <si>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</si>
  <si>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</si>
  <si>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</si>
  <si>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</si>
  <si>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</si>
  <si>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</si>
  <si>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</si>
  <si>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</si>
  <si>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</si>
  <si>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</si>
  <si>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</si>
  <si>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</si>
  <si>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</si>
  <si>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</si>
  <si>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</si>
  <si>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</si>
  <si>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</si>
  <si>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</si>
  <si>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</si>
  <si>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</si>
  <si>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</si>
  <si>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</si>
  <si>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</si>
  <si>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</si>
  <si>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</si>
  <si>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</si>
  <si>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</si>
  <si>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</si>
  <si>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</si>
  <si>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</si>
  <si>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</si>
  <si>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</si>
  <si>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</si>
  <si>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</si>
  <si>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</si>
  <si>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</si>
  <si>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</si>
  <si>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</si>
  <si>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</si>
  <si>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</si>
  <si>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</si>
  <si>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</si>
  <si>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</si>
  <si>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</si>
  <si>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</si>
  <si>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</si>
  <si>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</si>
  <si>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</si>
  <si>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</si>
  <si>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</si>
  <si>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</si>
  <si>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</si>
  <si>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</si>
  <si>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</si>
  <si>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</si>
  <si>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</si>
  <si>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</si>
  <si>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</si>
  <si>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</si>
  <si>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</si>
  <si>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</si>
  <si>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</si>
  <si>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</si>
  <si>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</si>
  <si>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</si>
  <si>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</si>
  <si>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</si>
  <si>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</si>
  <si>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</si>
  <si>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</si>
  <si>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</si>
  <si>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</si>
  <si>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</si>
  <si>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</si>
  <si>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</si>
  <si>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</si>
  <si>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</si>
  <si>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</si>
  <si>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</si>
  <si>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</si>
  <si>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</si>
  <si>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</si>
  <si>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</si>
  <si>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</si>
  <si>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</si>
  <si>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</si>
  <si>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</si>
  <si>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</si>
  <si>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</si>
  <si>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</si>
  <si>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</si>
  <si>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</si>
  <si>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</si>
  <si>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</si>
  <si>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</si>
  <si>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</si>
  <si>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</si>
  <si>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</si>
  <si>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</si>
  <si>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</si>
  <si>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</si>
  <si>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</si>
  <si>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</si>
  <si>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</si>
  <si>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</si>
  <si>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</si>
  <si>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</si>
  <si>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</si>
  <si>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</si>
  <si>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</si>
  <si>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</si>
  <si>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</si>
  <si>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</si>
  <si>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</si>
  <si>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</si>
  <si>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</si>
  <si>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</si>
  <si>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</si>
  <si>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</si>
  <si>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</si>
  <si>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</si>
  <si>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</si>
  <si>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</si>
  <si>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</si>
  <si>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</si>
  <si>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</si>
  <si>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</si>
  <si>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</si>
  <si>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</si>
  <si>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</si>
  <si>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</si>
  <si>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</si>
  <si>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</si>
  <si>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</si>
  <si>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</si>
  <si>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</si>
  <si>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</si>
  <si>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</si>
  <si>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</si>
  <si>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</si>
  <si>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</si>
  <si>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</si>
  <si>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</si>
  <si>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</si>
  <si>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</si>
  <si>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</si>
  <si>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</si>
  <si>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</si>
  <si>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</si>
  <si>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</si>
  <si>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</si>
  <si>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</si>
  <si>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</si>
  <si>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</si>
  <si>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</si>
  <si>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</si>
  <si>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</si>
  <si>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</si>
  <si>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</si>
  <si>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</si>
  <si>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</si>
  <si>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</si>
  <si>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</si>
  <si>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</si>
  <si>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</si>
  <si>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</si>
  <si>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</si>
  <si>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</si>
  <si>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</si>
  <si>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</si>
  <si>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</si>
  <si>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</si>
  <si>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</si>
  <si>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</si>
  <si>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</si>
  <si>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</si>
  <si>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</si>
  <si>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</si>
  <si>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</si>
  <si>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</si>
  <si>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</si>
  <si>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</si>
  <si>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</si>
  <si>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</si>
  <si>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</si>
  <si>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</si>
  <si>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</si>
  <si>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</si>
  <si>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</si>
  <si>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</si>
  <si>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</si>
  <si>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</si>
  <si>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</si>
  <si>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</si>
  <si>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</si>
  <si>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</si>
  <si>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</si>
  <si>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</si>
  <si>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</si>
  <si>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</si>
  <si>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</si>
  <si>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</si>
  <si>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</si>
  <si>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</si>
  <si>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</si>
  <si>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</si>
  <si>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</si>
  <si>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</si>
  <si>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</si>
  <si>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</si>
  <si>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</si>
  <si>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</si>
  <si>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</si>
  <si>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</si>
  <si>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</si>
  <si>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</si>
  <si>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</si>
  <si>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</si>
  <si>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</si>
  <si>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</si>
  <si>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</si>
  <si>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</si>
  <si>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</si>
  <si>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</si>
  <si>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</si>
  <si>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</si>
  <si>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</si>
  <si>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</si>
  <si>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</si>
  <si>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</si>
  <si>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</si>
  <si>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</si>
  <si>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</si>
  <si>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</si>
  <si>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</si>
  <si>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</si>
  <si>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</si>
  <si>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</si>
  <si>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</si>
  <si>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</si>
  <si>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</si>
  <si>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</si>
  <si>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</si>
  <si>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</si>
  <si>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</si>
  <si>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</si>
  <si>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</si>
  <si>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</si>
  <si>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</si>
  <si>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</si>
  <si>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</si>
  <si>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</si>
  <si>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</si>
  <si>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</si>
  <si>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</si>
  <si>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</si>
  <si>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</si>
  <si>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</si>
  <si>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</si>
  <si>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</si>
  <si>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</si>
  <si>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</si>
  <si>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</si>
  <si>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</si>
  <si>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</si>
  <si>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</si>
  <si>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</si>
  <si>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</si>
  <si>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</si>
  <si>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</si>
  <si>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</si>
  <si>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</si>
  <si>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</si>
  <si>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</si>
  <si>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</si>
  <si>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</si>
  <si>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</si>
  <si>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</si>
  <si>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</si>
  <si>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</si>
  <si>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</si>
  <si>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</si>
  <si>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</si>
  <si>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</si>
  <si>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</si>
  <si>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</si>
  <si>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</si>
  <si>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</si>
  <si>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</si>
  <si>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</si>
  <si>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</si>
  <si>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</si>
  <si>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</si>
  <si>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</si>
  <si>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</si>
  <si>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</si>
  <si>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</si>
  <si>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</si>
  <si>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</si>
  <si>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</si>
  <si>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</si>
  <si>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</si>
  <si>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</si>
  <si>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</si>
  <si>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</si>
  <si>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</si>
  <si>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</si>
  <si>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</si>
  <si>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</si>
  <si>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</si>
  <si>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</si>
  <si>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</si>
  <si>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</si>
  <si>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</si>
  <si>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</si>
  <si>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</si>
  <si>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</si>
  <si>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</si>
  <si>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</si>
  <si>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</si>
  <si>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</si>
  <si>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</si>
  <si>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</si>
  <si>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</si>
  <si>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</si>
  <si>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</si>
  <si>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</si>
  <si>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</si>
  <si>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</si>
  <si>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</si>
  <si>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</si>
  <si>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</si>
  <si>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</si>
  <si>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</si>
  <si>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</si>
  <si>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</si>
  <si>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</si>
  <si>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</si>
  <si>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</si>
  <si>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</si>
  <si>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</si>
  <si>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</si>
  <si>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</si>
  <si>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</si>
  <si>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</si>
  <si>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</si>
  <si>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</si>
  <si>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</si>
  <si>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</si>
  <si>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</si>
  <si>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</si>
  <si>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</si>
  <si>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</si>
  <si>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</si>
  <si>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</si>
  <si>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</si>
  <si>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</si>
  <si>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</si>
  <si>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</si>
  <si>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</si>
  <si>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</si>
  <si>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</si>
  <si>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</si>
  <si>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</si>
  <si>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</si>
  <si>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</si>
  <si>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</si>
  <si>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</si>
  <si>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</si>
  <si>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</si>
  <si>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</si>
  <si>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</si>
  <si>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</si>
  <si>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</si>
  <si>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</si>
  <si>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</si>
  <si>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</si>
  <si>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</si>
  <si>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</si>
  <si>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</si>
  <si>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</si>
  <si>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</si>
  <si>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</si>
  <si>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</si>
  <si>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</si>
  <si>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</si>
  <si>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</si>
  <si>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</si>
  <si>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</si>
  <si>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</si>
  <si>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</si>
  <si>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</si>
  <si>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</si>
  <si>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</si>
  <si>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</si>
  <si>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</si>
  <si>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</si>
  <si>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</si>
  <si>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</si>
  <si>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</si>
  <si>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</si>
  <si>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</si>
  <si>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</si>
  <si>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</si>
  <si>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</si>
  <si>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</si>
  <si>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</si>
  <si>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</si>
  <si>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</si>
  <si>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</si>
  <si>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</si>
  <si>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</si>
  <si>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</si>
  <si>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</si>
  <si>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</si>
  <si>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</si>
  <si>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</si>
  <si>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</si>
  <si>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</si>
  <si>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</si>
  <si>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</si>
  <si>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</si>
  <si>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</si>
  <si>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</si>
  <si>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</si>
  <si>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</si>
  <si>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</si>
  <si>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</si>
  <si>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</si>
  <si>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</si>
  <si>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</si>
  <si>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</si>
  <si>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</si>
  <si>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</si>
  <si>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</si>
  <si>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</si>
  <si>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</si>
  <si>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</si>
  <si>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</si>
  <si>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</si>
  <si>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</si>
  <si>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</si>
  <si>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</si>
  <si>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</si>
  <si>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</si>
  <si>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</si>
  <si>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</si>
  <si>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</si>
  <si>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</si>
  <si>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</si>
  <si>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</si>
  <si>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</si>
  <si>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</si>
  <si>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</si>
  <si>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</si>
  <si>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</si>
  <si>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</si>
  <si>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</si>
  <si>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</si>
  <si>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</si>
  <si>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</si>
  <si>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</si>
  <si>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</si>
  <si>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</si>
  <si>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</si>
  <si>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</si>
  <si>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</si>
  <si>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</si>
  <si>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</si>
  <si>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</si>
  <si>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</si>
  <si>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</si>
  <si>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</si>
  <si>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</si>
  <si>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</si>
  <si>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</si>
  <si>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</si>
  <si>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</si>
  <si>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</si>
  <si>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</si>
  <si>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</si>
  <si>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</si>
  <si>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</si>
  <si>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</si>
  <si>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</si>
  <si>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</si>
  <si>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</si>
  <si>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</si>
  <si>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</si>
  <si>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</si>
  <si>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</si>
  <si>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</si>
  <si>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</si>
  <si>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</si>
  <si>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</si>
  <si>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</si>
  <si>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</si>
  <si>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</si>
  <si>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</si>
  <si>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</si>
  <si>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</si>
  <si>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</si>
  <si>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</si>
  <si>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</si>
  <si>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</si>
  <si>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</si>
  <si>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</si>
  <si>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</si>
  <si>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</si>
  <si>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</si>
  <si>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</si>
  <si>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</si>
  <si>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</si>
  <si>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</si>
  <si>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</si>
  <si>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</si>
  <si>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</si>
  <si>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</si>
  <si>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</si>
  <si>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</si>
  <si>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</si>
  <si>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</si>
  <si>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</si>
  <si>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</si>
  <si>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</si>
  <si>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</si>
  <si>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</si>
  <si>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</si>
  <si>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</si>
  <si>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</si>
  <si>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</si>
  <si>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</si>
  <si>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</si>
  <si>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</si>
  <si>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</si>
  <si>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</si>
  <si>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</si>
  <si>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</si>
  <si>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</si>
  <si>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</si>
  <si>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</si>
  <si>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</si>
  <si>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</si>
  <si>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</si>
  <si>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</si>
  <si>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</si>
  <si>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</si>
  <si>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</si>
  <si>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</si>
  <si>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</si>
  <si>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</si>
  <si>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</si>
  <si>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</si>
  <si>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</si>
  <si>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</si>
  <si>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</si>
  <si>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</si>
  <si>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</si>
  <si>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</si>
  <si>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</si>
  <si>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</si>
  <si>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</si>
  <si>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</si>
  <si>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</si>
  <si>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</si>
  <si>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</si>
  <si>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</si>
  <si>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</si>
  <si>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</si>
  <si>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</si>
  <si>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</si>
  <si>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</si>
  <si>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</si>
  <si>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</si>
  <si>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</si>
  <si>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</si>
  <si>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</si>
  <si>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</si>
  <si>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</si>
  <si>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</si>
  <si>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</si>
  <si>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</si>
  <si>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</si>
  <si>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</si>
  <si>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</si>
  <si>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</si>
  <si>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</si>
  <si>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</si>
  <si>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</si>
  <si>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</si>
  <si>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</si>
  <si>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</si>
  <si>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</si>
  <si>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</si>
  <si>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</si>
  <si>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</si>
  <si>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</si>
  <si>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</si>
  <si>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</si>
  <si>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</si>
  <si>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</si>
  <si>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</si>
  <si>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</si>
  <si>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</si>
  <si>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</si>
  <si>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</si>
  <si>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</si>
  <si>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</si>
  <si>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</si>
  <si>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</si>
  <si>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</si>
  <si>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</si>
  <si>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</si>
  <si>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</si>
  <si>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</si>
  <si>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</si>
  <si>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</si>
  <si>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</si>
  <si>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</si>
  <si>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</si>
  <si>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</si>
  <si>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</si>
  <si>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</si>
  <si>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</si>
  <si>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</si>
  <si>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</si>
  <si>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</si>
  <si>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</si>
  <si>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</si>
  <si>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</si>
  <si>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</si>
  <si>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</si>
  <si>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</si>
  <si>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</si>
  <si>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</si>
  <si>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</si>
  <si>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</si>
  <si>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</si>
  <si>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</si>
  <si>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</si>
  <si>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</si>
  <si>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</si>
  <si>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</si>
  <si>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</si>
  <si>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</si>
  <si>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</si>
  <si>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</si>
  <si>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</si>
  <si>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</si>
  <si>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</si>
  <si>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</si>
  <si>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</si>
  <si>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</si>
  <si>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</si>
  <si>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</si>
  <si>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</si>
  <si>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</si>
  <si>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</si>
  <si>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</si>
  <si>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</si>
  <si>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</si>
  <si>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</si>
  <si>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</si>
  <si>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</si>
  <si>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</si>
  <si>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</si>
  <si>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</si>
  <si>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</si>
  <si>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</si>
  <si>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</si>
  <si>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</si>
  <si>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</si>
  <si>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</si>
  <si>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</si>
  <si>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</si>
  <si>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</si>
  <si>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</si>
  <si>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</si>
  <si>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</si>
  <si>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</si>
  <si>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</si>
  <si>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</si>
  <si>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</si>
  <si>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</si>
  <si>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</si>
  <si>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</si>
  <si>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</si>
  <si>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</si>
  <si>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</si>
  <si>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</si>
  <si>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</si>
  <si>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</si>
  <si>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</si>
  <si>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</si>
  <si>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</si>
  <si>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</si>
  <si>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</si>
  <si>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</si>
  <si>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</si>
  <si>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</si>
  <si>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</si>
  <si>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</si>
  <si>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</si>
  <si>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</si>
  <si>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</si>
  <si>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</si>
  <si>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</si>
  <si>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</si>
  <si>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</si>
  <si>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</si>
  <si>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</si>
  <si>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</si>
  <si>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</si>
  <si>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</si>
  <si>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</si>
  <si>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</si>
  <si>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</si>
  <si>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</si>
  <si>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</si>
  <si>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</si>
  <si>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</si>
  <si>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</si>
  <si>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</si>
  <si>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</si>
  <si>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</si>
  <si>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</si>
  <si>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</si>
  <si>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</si>
  <si>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</si>
  <si>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</si>
  <si>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</si>
  <si>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</si>
  <si>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</si>
  <si>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</si>
  <si>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</si>
  <si>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</si>
  <si>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</si>
  <si>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</si>
  <si>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</si>
  <si>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</si>
  <si>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</si>
  <si>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</si>
  <si>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</si>
  <si>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</si>
  <si>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</si>
  <si>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</si>
  <si>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</si>
  <si>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</si>
  <si>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</si>
  <si>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</si>
  <si>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</si>
  <si>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</si>
  <si>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</si>
  <si>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</si>
  <si>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</si>
  <si>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</si>
  <si>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</si>
  <si>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</si>
  <si>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</si>
  <si>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</si>
  <si>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</si>
  <si>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</si>
  <si>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</si>
  <si>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</si>
  <si>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</si>
  <si>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</si>
  <si>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</si>
  <si>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</si>
  <si>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</si>
  <si>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</si>
  <si>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</si>
  <si>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</si>
  <si>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</si>
  <si>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</si>
  <si>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</si>
  <si>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</si>
  <si>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</si>
  <si>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</si>
  <si>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</si>
  <si>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</si>
  <si>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</si>
  <si>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</si>
  <si>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</si>
  <si>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</si>
  <si>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</si>
  <si>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</si>
  <si>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</si>
  <si>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</si>
  <si>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</si>
  <si>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</si>
  <si>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</si>
  <si>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</si>
  <si>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</si>
  <si>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</si>
  <si>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</si>
  <si>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</si>
  <si>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</si>
  <si>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</si>
  <si>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</si>
  <si>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</si>
  <si>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</si>
  <si>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</si>
  <si>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</si>
  <si>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</si>
  <si>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</si>
  <si>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</si>
  <si>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</si>
  <si>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</si>
  <si>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</si>
  <si>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</si>
  <si>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</si>
  <si>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</si>
  <si>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</si>
  <si>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</si>
  <si>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</si>
  <si>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</si>
  <si>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</si>
  <si>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</si>
  <si>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</si>
  <si>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</si>
  <si>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</si>
  <si>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</si>
  <si>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</si>
  <si>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</si>
  <si>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</si>
  <si>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</si>
  <si>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</si>
  <si>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</si>
  <si>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</si>
  <si>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</si>
  <si>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</si>
  <si>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</si>
  <si>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</si>
  <si>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</si>
  <si>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</si>
  <si>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</si>
  <si>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</si>
  <si>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</si>
  <si>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</si>
  <si>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</si>
  <si>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</si>
  <si>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</si>
  <si>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</si>
  <si>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</si>
  <si>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</si>
  <si>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</si>
  <si>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</si>
  <si>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</si>
  <si>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</si>
  <si>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</si>
  <si>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</si>
  <si>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</si>
  <si>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</si>
  <si>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</si>
  <si>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</si>
  <si>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</si>
  <si>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</si>
  <si>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</si>
  <si>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</si>
  <si>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</si>
  <si>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</si>
  <si>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</si>
  <si>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</si>
  <si>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</si>
  <si>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</si>
  <si>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</si>
  <si>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</si>
  <si>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</si>
  <si>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</si>
  <si>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</si>
  <si>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</si>
  <si>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</si>
  <si>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</si>
  <si>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</si>
  <si>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</si>
  <si>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</si>
  <si>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</si>
  <si>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</si>
  <si>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</si>
  <si>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</si>
  <si>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</si>
  <si>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</si>
  <si>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</si>
  <si>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</si>
  <si>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</si>
  <si>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</si>
  <si>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</si>
  <si>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</si>
  <si>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</si>
  <si>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</si>
  <si>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</si>
  <si>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</si>
  <si>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</si>
  <si>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</si>
  <si>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</si>
  <si>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</si>
  <si>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</si>
  <si>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</si>
  <si>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</si>
  <si>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</si>
  <si>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</si>
  <si>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</si>
  <si>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</si>
  <si>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</si>
  <si>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</si>
  <si>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</si>
  <si>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</si>
  <si>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</si>
  <si>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</si>
  <si>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</si>
  <si>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</si>
  <si>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</si>
  <si>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</si>
  <si>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</si>
  <si>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</si>
  <si>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</si>
  <si>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</si>
  <si>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</si>
  <si>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</si>
  <si>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</si>
  <si>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</si>
  <si>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</si>
  <si>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</si>
  <si>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</si>
  <si>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</si>
  <si>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</si>
  <si>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</si>
  <si>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</si>
  <si>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</si>
  <si>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</si>
  <si>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</si>
  <si>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</si>
  <si>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</si>
  <si>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</si>
  <si>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</si>
  <si>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</si>
  <si>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</si>
  <si>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</si>
  <si>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</si>
  <si>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</si>
  <si>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</si>
  <si>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</si>
  <si>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</si>
  <si>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</si>
  <si>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</si>
  <si>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</si>
  <si>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</si>
  <si>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</si>
  <si>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</si>
  <si>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</si>
  <si>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</si>
  <si>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</si>
  <si>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</si>
  <si>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</si>
  <si>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</si>
  <si>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</si>
  <si>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</si>
  <si>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</si>
  <si>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</si>
  <si>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</si>
  <si>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</si>
  <si>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</si>
  <si>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</si>
  <si>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</si>
  <si>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</si>
  <si>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</si>
  <si>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</si>
  <si>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</si>
  <si>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</si>
  <si>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</si>
  <si>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</si>
  <si>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</si>
  <si>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</si>
  <si>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</si>
  <si>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</si>
  <si>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</si>
  <si>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</si>
  <si>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</si>
  <si>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</si>
  <si>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</si>
  <si>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</si>
  <si>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</si>
  <si>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</si>
  <si>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</si>
  <si>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</si>
  <si>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</si>
  <si>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</si>
  <si>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</si>
  <si>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</si>
  <si>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</si>
  <si>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</si>
  <si>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</si>
  <si>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</si>
  <si>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</si>
  <si>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</si>
  <si>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</si>
  <si>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</si>
  <si>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</si>
  <si>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</si>
  <si>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</si>
  <si>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</si>
  <si>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</si>
  <si>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</si>
  <si>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</si>
  <si>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</si>
  <si>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</si>
  <si>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</si>
  <si>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</si>
  <si>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</si>
  <si>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</si>
  <si>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</si>
  <si>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</si>
  <si>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</si>
  <si>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</si>
  <si>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</si>
  <si>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</si>
  <si>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</si>
  <si>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</si>
  <si>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</si>
  <si>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</si>
  <si>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</si>
  <si>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</si>
  <si>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</si>
  <si>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</si>
  <si>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</si>
  <si>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</si>
  <si>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</si>
  <si>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</si>
  <si>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</si>
  <si>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</si>
  <si>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</si>
  <si>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</si>
  <si>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</si>
  <si>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</si>
  <si>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</si>
  <si>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</si>
  <si>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</si>
  <si>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</si>
  <si>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</si>
  <si>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</si>
  <si>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</si>
  <si>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</si>
  <si>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</si>
  <si>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</si>
  <si>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</si>
  <si>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</si>
  <si>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</si>
  <si>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</si>
  <si>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</si>
  <si>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</si>
  <si>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</si>
  <si>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</si>
  <si>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</si>
  <si>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</si>
  <si>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</si>
  <si>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</si>
  <si>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</si>
  <si>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</si>
  <si>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</si>
  <si>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</si>
  <si>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</si>
  <si>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</si>
  <si>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</si>
  <si>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</si>
  <si>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</si>
  <si>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</si>
  <si>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</si>
  <si>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</si>
  <si>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</si>
  <si>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</si>
  <si>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</si>
  <si>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</si>
  <si>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</si>
  <si>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</si>
  <si>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</si>
  <si>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</si>
  <si>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</si>
  <si>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</si>
  <si>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</si>
  <si>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</si>
  <si>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</si>
  <si>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</si>
  <si>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</si>
  <si>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</si>
  <si>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</si>
  <si>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</si>
  <si>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</si>
  <si>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</si>
  <si>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</si>
  <si>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</si>
  <si>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</si>
  <si>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</si>
  <si>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</si>
  <si>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</si>
  <si>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</si>
  <si>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</si>
  <si>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</si>
  <si>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</si>
  <si>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</si>
  <si>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</si>
  <si>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</si>
  <si>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</si>
  <si>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</si>
  <si>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</si>
  <si>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</si>
  <si>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</si>
  <si>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</si>
  <si>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</si>
  <si>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</si>
  <si>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</si>
  <si>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</si>
  <si>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</si>
  <si>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</si>
  <si>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</si>
  <si>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</si>
  <si>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</si>
  <si>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</si>
  <si>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</si>
  <si>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</si>
  <si>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</si>
  <si>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</si>
  <si>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</si>
  <si>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</si>
  <si>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</si>
  <si>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</si>
  <si>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</si>
  <si>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</si>
  <si>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</si>
  <si>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</si>
  <si>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</si>
  <si>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</si>
  <si>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</si>
  <si>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</si>
  <si>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</si>
  <si>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</si>
  <si>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</si>
  <si>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</si>
  <si>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</si>
  <si>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</si>
  <si>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</si>
  <si>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</si>
  <si>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</si>
  <si>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</si>
  <si>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</si>
  <si>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</si>
  <si>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</si>
  <si>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</si>
  <si>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</si>
  <si>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</si>
  <si>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</si>
  <si>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</si>
  <si>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</si>
  <si>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</si>
  <si>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</si>
  <si>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</si>
  <si>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</si>
  <si>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</si>
  <si>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</si>
  <si>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</si>
  <si>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</si>
  <si>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</si>
  <si>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</si>
  <si>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</si>
  <si>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</si>
  <si>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</si>
  <si>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</si>
  <si>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</si>
  <si>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</si>
  <si>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</si>
  <si>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</si>
  <si>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</si>
  <si>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</si>
  <si>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</si>
  <si>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</si>
  <si>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</si>
  <si>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</si>
  <si>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</si>
  <si>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</si>
  <si>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</si>
  <si>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</si>
  <si>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</si>
  <si>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</si>
  <si>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</si>
  <si>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</si>
  <si>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</si>
  <si>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</si>
  <si>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</si>
  <si>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</si>
  <si>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</si>
  <si>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</si>
  <si>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</si>
  <si>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</si>
  <si>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</si>
  <si>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</si>
  <si>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</si>
  <si>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</si>
  <si>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</si>
  <si>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</si>
  <si>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</si>
  <si>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</si>
  <si>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</si>
  <si>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</si>
  <si>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</si>
  <si>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</si>
  <si>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</si>
  <si>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</si>
  <si>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</si>
  <si>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</si>
  <si>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</si>
  <si>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</si>
  <si>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</si>
  <si>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</si>
  <si>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</si>
  <si>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</si>
  <si>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</si>
  <si>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</si>
  <si>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</si>
  <si>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</si>
  <si>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</si>
  <si>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</si>
  <si>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</si>
  <si>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</si>
  <si>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</si>
  <si>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</si>
  <si>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</si>
  <si>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</si>
  <si>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</si>
  <si>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</si>
  <si>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</si>
  <si>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</si>
  <si>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</si>
  <si>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</si>
  <si>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</si>
  <si>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</si>
  <si>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</si>
  <si>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</si>
  <si>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</si>
  <si>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</si>
  <si>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</si>
  <si>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</si>
  <si>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</si>
  <si>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</si>
  <si>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</si>
  <si>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</si>
  <si>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</si>
  <si>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</si>
  <si>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</si>
  <si>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</si>
  <si>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</si>
  <si>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</si>
  <si>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</si>
  <si>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</si>
  <si>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</si>
  <si>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</si>
  <si>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</si>
  <si>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</si>
  <si>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</si>
  <si>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</si>
  <si>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</si>
  <si>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</si>
  <si>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</si>
  <si>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</si>
  <si>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</si>
  <si>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</si>
  <si>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</si>
  <si>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</si>
  <si>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</si>
  <si>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</si>
  <si>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</si>
  <si>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</si>
  <si>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</si>
  <si>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</si>
  <si>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</si>
  <si>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</si>
  <si>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</si>
  <si>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</si>
  <si>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</si>
  <si>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</si>
  <si>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</si>
  <si>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</si>
  <si>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</si>
  <si>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</si>
  <si>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</si>
  <si>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</si>
  <si>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</si>
  <si>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</si>
  <si>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</si>
  <si>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</si>
  <si>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</si>
  <si>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</si>
  <si>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</si>
  <si>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</si>
  <si>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</si>
  <si>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</si>
  <si>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</si>
  <si>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</si>
  <si>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</si>
  <si>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</si>
  <si>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</si>
  <si>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</si>
  <si>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</si>
  <si>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</si>
  <si>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</si>
  <si>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</si>
  <si>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</si>
  <si>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</si>
  <si>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</si>
  <si>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</si>
  <si>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</si>
  <si>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</si>
  <si>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</si>
  <si>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</si>
  <si>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</si>
  <si>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</si>
  <si>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</si>
  <si>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</si>
  <si>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</si>
  <si>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</si>
  <si>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</si>
  <si>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</si>
  <si>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</si>
  <si>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</si>
  <si>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</si>
  <si>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</si>
  <si>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</si>
  <si>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</si>
  <si>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</si>
  <si>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</si>
  <si>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</si>
  <si>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</si>
  <si>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</si>
  <si>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</si>
  <si>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</si>
  <si>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</si>
  <si>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</si>
  <si>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</si>
  <si>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</si>
  <si>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</si>
  <si>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</si>
  <si>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</si>
  <si>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</si>
  <si>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</si>
  <si>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</si>
  <si>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</si>
  <si>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</si>
  <si>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</si>
  <si>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</si>
  <si>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</si>
  <si>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</si>
  <si>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</si>
  <si>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</si>
  <si>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</si>
  <si>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</si>
  <si>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</si>
  <si>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</si>
  <si>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</si>
  <si>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</si>
  <si>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</si>
  <si>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</si>
  <si>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</si>
  <si>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</si>
  <si>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</si>
  <si>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</si>
  <si>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</si>
  <si>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</si>
  <si>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</si>
  <si>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</si>
  <si>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</si>
  <si>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</si>
  <si>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</si>
  <si>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</si>
  <si>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</si>
  <si>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</si>
  <si>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</si>
  <si>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</si>
  <si>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</si>
  <si>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</si>
  <si>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</si>
  <si>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</si>
  <si>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</si>
  <si>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</si>
  <si>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</si>
  <si>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</si>
  <si>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</si>
  <si>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</si>
  <si>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</si>
  <si>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</si>
  <si>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</si>
  <si>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</si>
  <si>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</si>
  <si>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</si>
  <si>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</si>
  <si>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</si>
  <si>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</si>
  <si>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</si>
  <si>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</si>
  <si>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</si>
  <si>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</si>
  <si>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</si>
  <si>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</si>
  <si>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</si>
  <si>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</si>
  <si>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</si>
  <si>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</si>
  <si>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</si>
  <si>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</si>
  <si>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</si>
  <si>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</si>
  <si>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</si>
  <si>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</si>
  <si>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</si>
  <si>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</si>
  <si>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</si>
  <si>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</si>
  <si>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</si>
  <si>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</si>
  <si>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</si>
  <si>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</si>
  <si>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</si>
  <si>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</si>
  <si>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</si>
  <si>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</si>
  <si>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</si>
  <si>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</si>
  <si>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</si>
  <si>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</si>
  <si>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</si>
  <si>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</si>
  <si>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</si>
  <si>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</si>
  <si>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</si>
  <si>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</si>
  <si>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</si>
  <si>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</si>
  <si>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</si>
  <si>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</si>
  <si>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</si>
  <si>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</si>
  <si>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</si>
  <si>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</si>
  <si>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</si>
  <si>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</si>
  <si>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</si>
  <si>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</si>
  <si>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</si>
  <si>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</si>
  <si>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</si>
  <si>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</si>
  <si>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</si>
  <si>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</si>
  <si>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</si>
  <si>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</si>
  <si>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</si>
  <si>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</si>
  <si>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</si>
  <si>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</si>
  <si>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</si>
  <si>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</si>
  <si>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</si>
  <si>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</si>
  <si>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</si>
  <si>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</si>
  <si>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</si>
  <si>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</si>
  <si>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</si>
  <si>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</si>
  <si>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</si>
  <si>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</si>
  <si>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</si>
  <si>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</si>
  <si>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</si>
  <si>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</si>
  <si>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</si>
  <si>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</si>
  <si>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</si>
  <si>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</si>
  <si>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</si>
  <si>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</si>
  <si>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</si>
  <si>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</si>
  <si>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</si>
  <si>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</si>
  <si>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</si>
  <si>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</si>
  <si>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</si>
  <si>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</si>
  <si>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</si>
  <si>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</si>
  <si>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</si>
  <si>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</si>
  <si>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</si>
  <si>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</si>
  <si>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</si>
  <si>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</si>
  <si>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</si>
  <si>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</si>
  <si>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</si>
  <si>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</si>
  <si>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</si>
  <si>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</si>
  <si>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</si>
  <si>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</si>
  <si>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</si>
  <si>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</si>
  <si>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</si>
  <si>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</si>
  <si>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</si>
  <si>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</si>
  <si>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</si>
  <si>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</si>
  <si>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</si>
  <si>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</si>
  <si>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</si>
  <si>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</si>
  <si>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</si>
  <si>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</si>
  <si>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</si>
  <si>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</si>
  <si>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</si>
  <si>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</si>
  <si>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</si>
  <si>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</si>
  <si>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</si>
  <si>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</si>
  <si>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</si>
  <si>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</si>
  <si>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</si>
  <si>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</si>
  <si>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</si>
  <si>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</si>
  <si>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</si>
  <si>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</si>
  <si>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</si>
  <si>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</si>
  <si>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</si>
  <si>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</si>
  <si>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</si>
  <si>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</si>
  <si>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</si>
  <si>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</si>
  <si>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</si>
  <si>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</si>
  <si>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</si>
  <si>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</si>
  <si>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</si>
  <si>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</si>
  <si>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</si>
  <si>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</si>
  <si>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</si>
  <si>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</si>
  <si>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</si>
  <si>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</si>
  <si>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</si>
  <si>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</si>
  <si>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</si>
  <si>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</si>
  <si>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</si>
  <si>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</si>
  <si>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</si>
  <si>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</si>
  <si>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</si>
  <si>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</si>
  <si>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</si>
  <si>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</si>
  <si>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</si>
  <si>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</si>
  <si>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</si>
  <si>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</si>
  <si>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</si>
  <si>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</si>
  <si>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</si>
  <si>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</si>
  <si>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</si>
  <si>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</si>
  <si>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</si>
  <si>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</si>
  <si>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</si>
  <si>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</si>
  <si>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</si>
  <si>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</si>
  <si>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</si>
  <si>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</si>
  <si>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</si>
  <si>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</si>
  <si>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</si>
  <si>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</si>
  <si>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</si>
  <si>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</si>
  <si>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</si>
  <si>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</si>
  <si>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</si>
  <si>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</si>
  <si>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</si>
  <si>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</si>
  <si>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</si>
  <si>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</si>
  <si>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</si>
  <si>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</si>
  <si>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</si>
  <si>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</si>
  <si>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</si>
  <si>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</si>
  <si>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</si>
  <si>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</si>
  <si>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</si>
  <si>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</si>
  <si>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</si>
  <si>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</si>
  <si>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</si>
  <si>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</si>
  <si>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</si>
  <si>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</si>
  <si>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</si>
  <si>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</si>
  <si>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</si>
  <si>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</si>
  <si>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</si>
  <si>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</si>
  <si>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</si>
  <si>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</si>
  <si>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</si>
  <si>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</si>
  <si>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</si>
  <si>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</si>
  <si>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</si>
  <si>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</si>
  <si>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</si>
  <si>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</si>
  <si>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</si>
  <si>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</si>
  <si>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</si>
  <si>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</si>
  <si>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</si>
  <si>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</si>
  <si>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</si>
  <si>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</si>
  <si>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</si>
  <si>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</si>
  <si>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</si>
  <si>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</si>
  <si>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</si>
  <si>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</si>
  <si>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</si>
  <si>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</si>
  <si>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</si>
  <si>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</si>
  <si>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</si>
  <si>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</si>
  <si>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</si>
  <si>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</si>
  <si>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</si>
  <si>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</si>
  <si>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</si>
  <si>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</si>
  <si>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</si>
  <si>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</si>
  <si>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</si>
  <si>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</si>
  <si>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</si>
  <si>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</si>
  <si>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</si>
  <si>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</si>
  <si>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</si>
  <si>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</si>
  <si>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</si>
  <si>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</si>
  <si>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</si>
  <si>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</si>
  <si>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</si>
  <si>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</si>
  <si>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</si>
  <si>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</si>
  <si>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</si>
  <si>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</si>
  <si>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</si>
  <si>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</si>
  <si>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</si>
  <si>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</si>
  <si>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</si>
  <si>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</si>
  <si>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</si>
  <si>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</si>
  <si>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</si>
  <si>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</si>
  <si>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</si>
  <si>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</si>
  <si>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</si>
  <si>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</si>
  <si>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</si>
  <si>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</si>
  <si>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</si>
  <si>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</si>
  <si>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</si>
  <si>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</si>
  <si>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</si>
  <si>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</si>
  <si>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</si>
  <si>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</si>
  <si>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</si>
  <si>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</si>
  <si>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</si>
  <si>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</si>
  <si>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</si>
  <si>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</si>
  <si>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</si>
  <si>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</si>
  <si>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</si>
  <si>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</si>
  <si>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</si>
  <si>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</si>
  <si>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</si>
  <si>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</si>
  <si>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</si>
  <si>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</si>
  <si>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</si>
  <si>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</si>
  <si>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</si>
  <si>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</si>
  <si>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</si>
  <si>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</si>
  <si>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</si>
  <si>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</si>
  <si>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</si>
  <si>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</si>
  <si>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</si>
  <si>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</si>
  <si>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</si>
  <si>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</si>
  <si>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</si>
  <si>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</si>
  <si>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</si>
  <si>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</si>
  <si>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</si>
  <si>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</si>
  <si>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</si>
  <si>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</si>
  <si>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</si>
  <si>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</si>
  <si>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</si>
  <si>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</si>
  <si>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</si>
  <si>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</si>
  <si>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</si>
  <si>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</si>
  <si>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</si>
  <si>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</si>
  <si>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</si>
  <si>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</si>
  <si>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</si>
  <si>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</si>
  <si>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</si>
  <si>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</si>
  <si>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</si>
  <si>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</si>
  <si>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</si>
  <si>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</si>
  <si>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</si>
  <si>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</si>
  <si>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</si>
  <si>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</si>
  <si>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</si>
  <si>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</si>
  <si>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</si>
  <si>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</si>
  <si>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</si>
  <si>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</si>
  <si>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</si>
  <si>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</si>
  <si>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</si>
  <si>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</si>
  <si>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</si>
  <si>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</si>
  <si>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</si>
  <si>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</si>
  <si>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</si>
  <si>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</si>
  <si>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</si>
  <si>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</si>
  <si>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</si>
  <si>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</si>
  <si>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</si>
  <si>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</si>
  <si>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</si>
  <si>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</si>
  <si>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</si>
  <si>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</si>
  <si>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</si>
  <si>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</si>
  <si>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</si>
  <si>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</si>
  <si>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</si>
  <si>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</si>
  <si>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</si>
  <si>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</si>
  <si>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</si>
  <si>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</si>
  <si>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</si>
  <si>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</si>
  <si>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</si>
  <si>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</si>
  <si>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</si>
  <si>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</si>
  <si>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</si>
  <si>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</si>
  <si>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</si>
  <si>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</si>
  <si>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</si>
  <si>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</si>
  <si>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</si>
  <si>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</si>
  <si>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</si>
  <si>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</si>
  <si>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</si>
  <si>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</si>
  <si>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</si>
  <si>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</si>
  <si>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</si>
  <si>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</si>
  <si>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</si>
  <si>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</si>
  <si>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</si>
  <si>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</si>
  <si>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</si>
  <si>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</si>
  <si>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</si>
  <si>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</si>
  <si>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</si>
  <si>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</si>
  <si>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</si>
  <si>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</si>
  <si>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</si>
  <si>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</si>
  <si>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</si>
  <si>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</si>
  <si>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</si>
  <si>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</si>
  <si>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</si>
  <si>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</si>
  <si>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</si>
  <si>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</si>
  <si>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</si>
  <si>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</si>
  <si>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</si>
  <si>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</si>
  <si>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</si>
  <si>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</si>
  <si>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</si>
  <si>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</si>
  <si>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</si>
  <si>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</si>
  <si>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</si>
  <si>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</si>
  <si>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</si>
  <si>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</si>
  <si>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</si>
  <si>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</si>
  <si>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</si>
  <si>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</si>
  <si>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</si>
  <si>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</si>
  <si>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</si>
  <si>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</si>
  <si>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</si>
  <si>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</si>
  <si>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</si>
  <si>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</si>
  <si>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</si>
  <si>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</si>
  <si>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</si>
  <si>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</si>
  <si>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</si>
  <si>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</si>
  <si>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</si>
  <si>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</si>
  <si>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</si>
  <si>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</si>
  <si>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</si>
  <si>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</si>
  <si>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</si>
  <si>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</si>
  <si>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</si>
  <si>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</si>
  <si>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</si>
  <si>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</si>
  <si>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</si>
  <si>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</si>
  <si>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</si>
  <si>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</si>
  <si>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</si>
  <si>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</si>
  <si>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1(5G) sites down 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</si>
  <si>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</si>
  <si>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</si>
  <si>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</si>
  <si>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</si>
  <si>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</si>
  <si>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</si>
  <si>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</si>
  <si>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</si>
  <si>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</si>
  <si>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</si>
  <si>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</si>
  <si>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</si>
  <si>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</si>
  <si>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</si>
  <si>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</si>
  <si>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</si>
  <si>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</si>
  <si>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</si>
  <si>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</si>
  <si>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</si>
  <si>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</si>
  <si>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</si>
  <si>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</si>
  <si>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</si>
  <si>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</si>
  <si>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</si>
  <si>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</si>
  <si>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</si>
  <si>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</si>
  <si>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</si>
  <si>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</si>
  <si>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</si>
  <si>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</si>
  <si>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</si>
  <si>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</si>
  <si>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</si>
  <si>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</si>
  <si>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</si>
  <si>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</si>
  <si>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</si>
  <si>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</si>
  <si>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</si>
  <si>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</si>
  <si>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</si>
  <si>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</si>
  <si>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</si>
  <si>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</si>
  <si>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</si>
  <si>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</si>
  <si>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</si>
  <si>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</si>
  <si>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</si>
  <si>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</si>
  <si>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</si>
  <si>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</si>
  <si>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</si>
  <si>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</si>
  <si>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</si>
  <si>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</si>
  <si>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</si>
  <si>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</si>
  <si>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</si>
  <si>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</si>
  <si>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</si>
  <si>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</si>
  <si>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</si>
  <si>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</si>
  <si>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</si>
  <si>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</si>
  <si>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</si>
  <si>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</si>
  <si>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</si>
  <si>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</si>
  <si>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</si>
  <si>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</si>
  <si>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</si>
  <si>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</si>
  <si>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</si>
  <si>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</si>
  <si>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</si>
  <si>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</si>
  <si>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</si>
  <si>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</si>
  <si>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</si>
  <si>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</si>
  <si>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</si>
  <si>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</si>
  <si>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</si>
  <si>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PCM-20251009-00000703</t>
  </si>
  <si>
    <t xml:space="preserve">ETA 50 min </t>
  </si>
  <si>
    <t xml:space="preserve">no PCM </t>
  </si>
  <si>
    <t xml:space="preserve">ETA 55 km </t>
  </si>
  <si>
    <t xml:space="preserve"> PCM-20250215-00000830 </t>
  </si>
  <si>
    <t>LTE site still down and  site located in aramco area access issue need special permission</t>
  </si>
  <si>
    <t>PCM-20251009-00000483</t>
  </si>
  <si>
    <t>access road issue</t>
  </si>
  <si>
    <t>PCM-20251009-00000522</t>
  </si>
  <si>
    <t xml:space="preserve">45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</si>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</sst>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8" totalsRowShown="0" headerRowDxfId="48" dataDxfId="47" headerRowBorderDxfId="45" tableBorderDxfId="46" totalsRowBorderDxfId="44">
  <autoFilter ref="A1:L4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276.45017962963175</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v>45939.341481481482</v>
      </c>
      <c r="G3" s="72">
        <f ca="1">IFERROR(NOW()-F3,"")</f>
        <v>5.712407407554565E-2</v>
      </c>
      <c r="H3" s="145">
        <v>45939.335925925923</v>
      </c>
      <c r="I3" s="143" t="str">
        <f>IFERROR(VLOOKUP(D3,DB!A:F,6,0),"")</f>
        <v>SCECO</v>
      </c>
      <c r="J3" s="65" t="str">
        <f>IFERROR(VLOOKUP(D3,DB!A:G,7,0),"")</f>
        <v>Dead</v>
      </c>
      <c r="K3" s="147" t="s">
        <v>38967</v>
      </c>
      <c r="L3" s="148" t="str">
        <f>IFERROR(VLOOKUP(D3,DB!A:I,9,0),"")</f>
        <v>Latis</v>
      </c>
      <c r="M3" s="70"/>
      <c r="N3" s="70"/>
      <c r="O3" s="70"/>
    </row>
    <row r="4" spans="1:15" ht="15" customHeight="1">
      <c r="A4" s="142" t="s">
        <v>38968</v>
      </c>
      <c r="B4" s="143" t="str">
        <f>IFERROR(VLOOKUP(D4,DB!A:K,11,0),"")</f>
        <v>R1</v>
      </c>
      <c r="C4" s="143">
        <v>1</v>
      </c>
      <c r="D4" s="143" t="s">
        <v>10471</v>
      </c>
      <c r="E4" s="144" t="s">
        <v>38964</v>
      </c>
      <c r="F4" s="145">
        <v>45939.381990740738</v>
      </c>
      <c r="G4" s="146">
        <f ca="1">IFERROR(NOW()-F4,"")</f>
        <v>1.6614814820059109E-2</v>
      </c>
      <c r="H4" s="145">
        <v>45939.375740740739</v>
      </c>
      <c r="I4" s="143" t="str">
        <f>IFERROR(VLOOKUP(D4,DB!A:F,6,0),"")</f>
        <v>SCECO</v>
      </c>
      <c r="J4" s="65" t="str">
        <f>IFERROR(VLOOKUP(D4,DB!A:G,7,0),"")</f>
        <v>In progress</v>
      </c>
      <c r="K4" s="147" t="s">
        <v>38969</v>
      </c>
      <c r="L4" s="148" t="str">
        <f>IFERROR(VLOOKUP(D4,DB!A:I,9,0),"")</f>
        <v>Latis</v>
      </c>
      <c r="M4" s="70"/>
      <c r="N4" s="70"/>
      <c r="O4" s="70"/>
    </row>
    <row r="5" spans="1:15" ht="15" customHeight="1">
      <c r="A5" s="142"/>
      <c r="B5" s="143" t="str">
        <f>IFERROR(VLOOKUP(D5,DB!A:K,11,0),"")</f>
        <v/>
      </c>
      <c r="C5" s="143"/>
      <c r="D5" s="143"/>
      <c r="E5" s="144"/>
      <c r="F5" s="145"/>
      <c r="G5" s="146">
        <f ca="1">IFERROR(NOW()-F5,"")</f>
        <v>45939.398605555558</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45939.398605555558</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45939.398605555558</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45939.398605555558</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45939.398605555558</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45939.398605555558</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45939.398605555558</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45939.398605555558</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45939.398605555558</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45939.398605555558</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45939.398605555558</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45939.398605555558</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45939.398605555558</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45939.398605555558</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45939.398605555558</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45939.398605555558</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45939.398605555558</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45939.398605555558</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45939.398605555558</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45939.398605555558</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45939.398605555558</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45939.398605555558</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45939.398605555558</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45939.398605555558</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45939.398605555558</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45939.398605555558</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45939.398605555558</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45939.398605555558</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45939.398605555558</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45939.398605555558</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45939.398605555558</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45939.398605555558</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45939.398605555558</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45939.398605555558</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45939.398605555558</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45939.398605555558</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45939.398605555558</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45939.398605555558</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45939.398605555558</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45939.398605555558</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45939.398605555558</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45939.398605555558</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45939.398605555558</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45939.398605555558</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45939.398605555558</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45939.398605555558</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45939.398605555558</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45939.398605555558</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45939.398605555558</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45939.398605555558</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45939.398605555558</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45939.398605555558</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45939.398605555558</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45939.398605555558</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45939.398605555558</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45939.398605555558</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45939.398605555558</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45939.398605555558</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45939.398605555558</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45939.398605555558</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45939.398605555558</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45939.398605555558</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45939.398605555558</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45939.398605555558</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45939.398605555558</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45939.398605555558</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51C10FD0-9378-4A37-A901-5BC6506FD0F3}"/>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tabSelected="1" workbookViewId="0">
      <selection activeCell="K9" sqref="K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132.67152222222649</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114.39876759259641</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15178</v>
      </c>
      <c r="E6" s="120" t="s">
        <v>38964</v>
      </c>
      <c r="F6" s="121">
        <v>45939.365428240744</v>
      </c>
      <c r="G6" s="122">
        <f ca="1">IFERROR(NOW()-F6,"-")</f>
        <v>3.3177314813656267E-2</v>
      </c>
      <c r="H6" s="121">
        <v>45939.361956018518</v>
      </c>
      <c r="I6" s="18" t="str">
        <f>IFERROR(VLOOKUP(D6,DB!A:F,6,0),"")</f>
        <v>SCECO</v>
      </c>
      <c r="J6" s="18" t="str">
        <f>IFERROR(VLOOKUP(D6,DB!A:G,7,0),"")</f>
        <v>Good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8</v>
      </c>
      <c r="D7" s="18" t="s">
        <v>18755</v>
      </c>
      <c r="E7" s="120" t="s">
        <v>39047</v>
      </c>
      <c r="F7" s="121">
        <v>45939.397083333337</v>
      </c>
      <c r="G7" s="122">
        <f ca="1">IFERROR(NOW()-F7,"-")</f>
        <v>1.5222222209558822E-3</v>
      </c>
      <c r="H7" s="121">
        <v>45939.381111111114</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t="s">
        <v>39060</v>
      </c>
      <c r="B8" s="18" t="str">
        <f>IFERROR(VLOOKUP(D8,DB!A:K,11,0),"")</f>
        <v>R2</v>
      </c>
      <c r="C8" s="18">
        <v>1</v>
      </c>
      <c r="D8" s="18" t="s">
        <v>27708</v>
      </c>
      <c r="E8" s="120"/>
      <c r="F8" s="121"/>
      <c r="G8" s="122">
        <f ca="1">IFERROR(NOW()-F8,"-")</f>
        <v>45939.398605555558</v>
      </c>
      <c r="H8" s="121">
        <v>45939.385289351849</v>
      </c>
      <c r="I8" s="18" t="str">
        <f>IFERROR(VLOOKUP(D8,DB!A:F,6,0),"")</f>
        <v>SCECO</v>
      </c>
      <c r="J8" s="18" t="str">
        <f>IFERROR(VLOOKUP(D8,DB!A:G,7,0),"")</f>
        <v>Dead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45939.398605555558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45939.398605555558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45939.398605555558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45939.398605555558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45939.398605555558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45939.398605555558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45939.398605555558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45939.398605555558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45939.398605555558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45939.398605555558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45939.398605555558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45939.398605555558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45939.398605555558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45939.398605555558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45939.398605555558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45939.398605555558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45939.398605555558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45939.398605555558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45939.398605555558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45939.398605555558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45939.398605555558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45939.398605555558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45939.398605555558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45939.398605555558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45939.398605555558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45939.398605555558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45939.398605555558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45939.398605555558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45939.398605555558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45939.398605555558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45939.398605555558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45939.398605555558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45939.398605555558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45939.398605555558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45939.398605555558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45939.398605555558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45939.398605555558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45939.398605555558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45939.398605555558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45939.398605555558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45939.398605555558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45939.398605555558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45939.398605555558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45939.398605555558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45939.398605555558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45939.398605555558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45939.398605555558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45939.398605555558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45939.398605555558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45939.398605555558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45939.398605555558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45939.398605555558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45939.398605555558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45939.398605555558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45939.398605555558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45939.398605555558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45939.398605555558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45939.398605555558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45939.398605555558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45939.398605555558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45939.398605555558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45939.398605555558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45939.398605555558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45939.398605555558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45939.398605555558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45939.398605555558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45939.398605555558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45939.398605555558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45939.398605555558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45939.398605555558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45939.398605555558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45939.398605555558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45939.398605555558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45939.398605555558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45939.398605555558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45939.398605555558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45939.398605555558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45939.398605555558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45939.398605555558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45939.398605555558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45939.398605555558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45939.398605555558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45939.398605555558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45939.398605555558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45939.398605555558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45939.398605555558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45939.398605555558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45939.398605555558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45939.398605555558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45939.398605555558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45939.398605555558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45939.398605555558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45939.398605555558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45939.398605555558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45939.398605555558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45939.398605555558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45939.398605555558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45939.398605555558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45939.398605555558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45939.398605555558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45939.398605555558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45939.398605555558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45939.398605555558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45939.398605555558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45939.398605555558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45939.398605555558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45939.398605555558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45939.398605555558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45939.398605555558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45939.398605555558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45939.398605555558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45939.398605555558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45939.398605555558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45939.398605555558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45939.398605555558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45939.398605555558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45939.398605555558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45939.398605555558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45939.398605555558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45939.398605555558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45939.398605555558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45939.398605555558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45939.398605555558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45939.398605555558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45939.398605555558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45939.398605555558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45939.398605555558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45939.398605555558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45939.398605555558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45939.398605555558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45939.398605555558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45939.398605555558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45939.398605555558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45939.398605555558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45939.398605555558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45939.398605555558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45939.398605555558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45939.398605555558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45939.398605555558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45939.398605555558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45939.398605555558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45939.398605555558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45939.398605555558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45939.398605555558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45939.398605555558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45939.398605555558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45939.398605555558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45939.398605555558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45939.398605555558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45939.398605555558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45939.398605555558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45939.398605555558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45939.398605555558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45939.398605555558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45939.398605555558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45939.398605555558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45939.398605555558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45939.398605555558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45939.398605555558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45939.398605555558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45939.398605555558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45939.398605555558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45939.398605555558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45939.398605555558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45939.398605555558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45939.398605555558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45939.398605555558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45939.398605555558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45939.398605555558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45939.398605555558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45939.398605555558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45939.398605555558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45939.398605555558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45939.398605555558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45939.398605555558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45939.398605555558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45939.398605555558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45939.398605555558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45939.398605555558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45939.398605555558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45939.398605555558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45939.398605555558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45939.398605555558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45939.398605555558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45939.398605555558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45939.398605555558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45939.398605555558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45939.398605555558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45939.398605555558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45939.398605555558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45939.398605555558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45939.398605555558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45939.398605555558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45939.398605555558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45939.398605555558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45939.398605555558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45939.398605555558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45939.398605555558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45939.398605555558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45939.398605555558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45939.398605555558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45939.398605555558</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45939.398605555558</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45939.398605555558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45939.398605555558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45939.398605555558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45939.398605555558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45939.398605555558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45939.398605555558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45939.398605555558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45939.398605555558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45939.398605555558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45939.398605555558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45939.398605555558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45939.398605555558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45939.398605555558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45939.398605555558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45939.398605555558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45939.398605555558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45939.398605555558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45939.398605555558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45939.398605555558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45939.398605555558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45939.398605555558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45939.398605555558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45939.398605555558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45939.398605555558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45939.398605555558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45939.398605555558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45939.398605555558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45939.398605555558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45939.398605555558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45939.398605555558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45939.398605555558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45939.398605555558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45939.398605555558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45939.398605555558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45939.398605555558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45939.398605555558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45939.398605555558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45939.398605555558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45939.398605555558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45939.398605555558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45939.398605555558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45939.398605555558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45939.398605555558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45939.398605555558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45939.398605555558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45939.398605555558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45939.398605555558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45939.398605555558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45939.398605555558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45939.398605555558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45939.398605555558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45939.398605555558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45939.398605555558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45939.398605555558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45939.398605555558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45939.398605555558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45939.398605555558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45939.398605555558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45939.398605555558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45939.398605555558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45939.398605555558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45939.398605555558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45939.398605555558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45939.398605555558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45939.398605555558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45939.398605555558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45939.398605555558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45939.398605555558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45939.398605555558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45939.398605555558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45939.398605555558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45939.398605555558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45939.398605555558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45939.398605555558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45939.398605555558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45939.398605555558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45939.398605555558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45939.398605555558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45939.398605555558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45939.398605555558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45939.398605555558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45939.398605555558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45939.398605555558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45939.398605555558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45939.398605555558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45939.398605555558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45939.398605555558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45939.398605555558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45939.398605555558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45939.398605555558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45939.398605555558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45939.398605555558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45939.398605555558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45939.398605555558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45939.398605555558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45939.398605555558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45939.398605555558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45939.398605555558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45939.398605555558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45939.398605555558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45939.398605555558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45939.398605555558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45939.398605555558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45939.398605555558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45939.398605555558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45939.398605555558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45939.398605555558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45939.398605555558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45939.398605555558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45939.398605555558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45939.398605555558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45939.398605555558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45939.398605555558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45939.398605555558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45939.398605555558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45939.398605555558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45939.398605555558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45939.398605555558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45939.398605555558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45939.398605555558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45939.398605555558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45939.398605555558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45939.398605555558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45939.398605555558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45939.398605555558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45939.398605555558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45939.398605555558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45939.398605555558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45939.398605555558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45939.398605555558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45939.398605555558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45939.398605555558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45939.398605555558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45939.398605555558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45939.398605555558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45939.398605555558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45939.398605555558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45939.398605555558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45939.398605555558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45939.398605555558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45939.398605555558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45939.398605555558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45939.398605555558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45939.398605555558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45939.398605555558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45939.398605555558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45939.398605555558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45939.398605555558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45939.398605555558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45939.398605555558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45939.398605555558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45939.398605555558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45939.398605555558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45939.398605555558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45939.398605555558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45939.398605555558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45939.398605555558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45939.398605555558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45939.398605555558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45939.398605555558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45939.398605555558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45939.398605555558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45939.398605555558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45939.398605555558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45939.398605555558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45939.398605555558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45939.398605555558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45939.398605555558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45939.398605555558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45939.398605555558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45939.398605555558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45939.398605555558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45939.398605555558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45939.398605555558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45939.398605555558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45939.398605555558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45939.398605555558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45939.398605555558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45939.398605555558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45939.398605555558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45939.398605555558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45939.398605555558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45939.398605555558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45939.398605555558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45939.398605555558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45939.398605555558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45939.398605555558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45939.398605555558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45939.398605555558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45939.398605555558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45939.398605555558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45939.398605555558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45939.398605555558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45939.398605555558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45939.398605555558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45939.398605555558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45939.398605555558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45939.398605555558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45939.398605555558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45939.398605555558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45939.398605555558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45939.398605555558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45939.398605555558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45939.398605555558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45939.398605555558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45939.398605555558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45939.398605555558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45939.398605555558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45939.398605555558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45939.398605555558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45939.398605555558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45939.398605555558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45939.398605555558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45939.398605555558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45939.398605555558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45939.398605555558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45939.398605555558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45939.398605555558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45939.398605555558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45939.398605555558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45939.398605555558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45939.398605555558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45939.398605555558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45939.398605555558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45939.398605555558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45939.398605555558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45939.398605555558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45939.398605555558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45939.398605555558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45939.398605555558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45939.398605555558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45939.398605555558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45939.398605555558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45939.398605555558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45939.398605555558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45939.398605555558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45939.398605555558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45939.398605555558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45939.398605555558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45939.398605555558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45939.398605555558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45939.398605555558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45939.398605555558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45939.398605555558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45939.398605555558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45939.398605555558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45939.398605555558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45939.398605555558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45939.398605555558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45939.398605555558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45939.398605555558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45939.398605555558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45939.398605555558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45939.398605555558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45939.398605555558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45939.398605555558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45939.398605555558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45939.398605555558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45939.398605555558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45939.398605555558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45939.398605555558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45939.398605555558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45939.398605555558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45939.398605555558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45939.398605555558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45939.398605555558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45939.398605555558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45939.398605555558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45939.398605555558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45939.398605555558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45939.398605555558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45939.398605555558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45939.398605555558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45939.398605555558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45939.398605555558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45939.398605555558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45939.398605555558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45939.398605555558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45939.398605555558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45939.398605555558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45939.398605555558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45939.398605555558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45939.398605555558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45939.398605555558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45939.398605555558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45939.398605555558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45939.398605555558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45939.398605555558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45939.398605555558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45939.398605555558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45939.398605555558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45939.398605555558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45939.398605555558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45939.398605555558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45939.398605555558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45939.398605555558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45939.398605555558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45939.398605555558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45939.398605555558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45939.398605555558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45939.398605555558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45939.398605555558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45939.398605555558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45939.398605555558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45939.398605555558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45939.398605555558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45939.398605555558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45939.398605555558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45939.398605555558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45939.398605555558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45939.398605555558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45939.398605555558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45939.398605555558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45939.398605555558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45939.398605555558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45939.398605555558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45939.398605555558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45939.398605555558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45939.398605555558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45939.398605555558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45939.398605555558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45939.398605555558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45939.398605555558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45939.398605555558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45939.398605555558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45939.398605555558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45939.398605555558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45939.398605555558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45939.398605555558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45939.398605555558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45939.398605555558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45939.398605555558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45939.398605555558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45939.398605555558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45939.398605555558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45939.398605555558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45939.398605555558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45939.398605555558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45939.398605555558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45939.398605555558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45939.398605555558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45939.398605555558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45939.398605555558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45939.398605555558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45939.398605555558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45939.398605555558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45939.398605555558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45939.398605555558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45939.398605555558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45939.398605555558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45939.398605555558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45939.398605555558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45939.398605555558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45939.398605555558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45939.398605555558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45939.398605555558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45939.398605555558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45939.398605555558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45939.398605555558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45939.398605555558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45939.398605555558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45939.398605555558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45939.398605555558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45939.398605555558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45939.398605555558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45939.398605555558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45939.398605555558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45939.398605555558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45939.398605555558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45939.398605555558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45939.398605555558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45939.398605555558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45939.398605555558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45939.398605555558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45939.398605555558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45939.398605555558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45939.398605555558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45939.398605555558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45939.398605555558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45939.398605555558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45939.398605555558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45939.398605555558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45939.398605555558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45939.398605555558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45939.398605555558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45939.398605555558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45939.398605555558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45939.398605555558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45939.398605555558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45939.398605555558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45939.398605555558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45939.398605555558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45939.398605555558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45939.398605555558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45939.398605555558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45939.398605555558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45939.398605555558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45939.398605555558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45939.398605555558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45939.398605555558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45939.398605555558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45939.398605555558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45939.398605555558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45939.398605555558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45939.398605555558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45939.398605555558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45939.398605555558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45939.398605555558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45939.398605555558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45939.398605555558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45939.398605555558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45939.398605555558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45939.398605555558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45939.398605555558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45939.398605555558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45939.398605555558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45939.398605555558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45939.398605555558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45939.398605555558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45939.398605555558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45939.398605555558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45939.398605555558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45939.398605555558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45939.398605555558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45939.398605555558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45939.398605555558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45939.398605555558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45939.398605555558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45939.398605555558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45939.398605555558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45939.398605555558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45939.398605555558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45939.398605555558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45939.398605555558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45939.398605555558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45939.398605555558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45939.398605555558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45939.398605555558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45939.398605555558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45939.398605555558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45939.398605555558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45939.398605555558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45939.398605555558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45939.398605555558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45939.398605555558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45939.398605555558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45939.398605555558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45939.398605555558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45939.398605555558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45939.398605555558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45939.398605555558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45939.398605555558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45939.398605555558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45939.398605555558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45939.398605555558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45939.398605555558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45939.398605555558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45939.398605555558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45939.398605555558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45939.398605555558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45939.398605555558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45939.398605555558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45939.398605555558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45939.398605555558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45939.398605555558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45939.398605555558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45939.398605555558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45939.398605555558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45939.398605555558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45939.398605555558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45939.398605555558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45939.398605555558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45939.398605555558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45939.398605555558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45939.398605555558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45939.398605555558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45939.398605555558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45939.398605555558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45939.398605555558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45939.398605555558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45939.398605555558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45939.398605555558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45939.398605555558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45939.398605555558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45939.398605555558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45939.398605555558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45939.398605555558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45939.398605555558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45939.398605555558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45939.398605555558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45939.398605555558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45939.398605555558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45939.398605555558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45939.398605555558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45939.398605555558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45939.398605555558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45939.398605555558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45939.398605555558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45939.398605555558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45939.398605555558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45939.398605555558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45939.398605555558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45939.398605555558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45939.398605555558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45939.398605555558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45939.398605555558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45939.398605555558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45939.398605555558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45939.398605555558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45939.398605555558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45939.398605555558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45939.398605555558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45939.398605555558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45939.398605555558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45939.398605555558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45939.398605555558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45939.398605555558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45939.398605555558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45939.398605555558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45939.398605555558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45939.398605555558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45939.398605555558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45939.398605555558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45939.398605555558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45939.398605555558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45939.398605555558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45939.398605555558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45939.398605555558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45939.398605555558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45939.398605555558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45939.398605555558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45939.398605555558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45939.398605555558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45939.398605555558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45939.398605555558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45939.398605555558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45939.398605555558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45939.398605555558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45939.398605555558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45939.398605555558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45939.398605555558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45939.398605555558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45939.398605555558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45939.398605555558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45939.398605555558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45939.398605555558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45939.398605555558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45939.398605555558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45939.398605555558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45939.398605555558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45939.398605555558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45939.398605555558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45939.398605555558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45939.398605555558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45939.398605555558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45939.398605555558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45939.398605555558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45939.398605555558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45939.398605555558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45939.398605555558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45939.398605555558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45939.398605555558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45939.398605555558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45939.398605555558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45939.398605555558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45939.398605555558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45939.398605555558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45939.398605555558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45939.398605555558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45939.398605555558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45939.398605555558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45939.398605555558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45939.398605555558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45939.398605555558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45939.398605555558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45939.398605555558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45939.398605555558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45939.398605555558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45939.398605555558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45939.398605555558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45939.398605555558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45939.398605555558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45939.398605555558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45939.398605555558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45939.398605555558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45939.398605555558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45939.398605555558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45939.398605555558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45939.398605555558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45939.398605555558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45939.398605555558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45939.398605555558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45939.398605555558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45939.398605555558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45939.398605555558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45939.398605555558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45939.398605555558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45939.398605555558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45939.398605555558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45939.398605555558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45939.398605555558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45939.398605555558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45939.398605555558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45939.398605555558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45939.398605555558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45939.398605555558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45939.398605555558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45939.398605555558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45939.398605555558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45939.398605555558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45939.398605555558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45939.398605555558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45939.398605555558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45939.398605555558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45939.398605555558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45939.398605555558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45939.398605555558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45939.398605555558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45939.398605555558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45939.398605555558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45939.398605555558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45939.398605555558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45939.398605555558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45939.398605555558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45939.398605555558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45939.398605555558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45939.398605555558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45939.398605555558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45939.398605555558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45939.398605555558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45939.398605555558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45939.398605555558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45939.398605555558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45939.398605555558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45939.398605555558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45939.398605555558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45939.398605555558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45939.398605555558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45939.398605555558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45939.398605555558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45939.398605555558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45939.398605555558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45939.398605555558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45939.398605555558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45939.398605555558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45939.398605555558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45939.398605555558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45939.398605555558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45939.398605555558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45939.398605555558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45939.398605555558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45939.398605555558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45939.398605555558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45939.398605555558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45939.398605555558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45939.398605555558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45939.398605555558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45939.398605555558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45939.398605555558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45939.398605555558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45939.398605555558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45939.398605555558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45939.398605555558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45939.398605555558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45939.398605555558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45939.398605555558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45939.398605555558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45939.398605555558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45939.398605555558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45939.398605555558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45939.398605555558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45939.398605555558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45939.398605555558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45939.398605555558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45939.398605555558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45939.398605555558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45939.398605555558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45939.398605555558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45939.398605555558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45939.398605555558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45939.398605555558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45939.398605555558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45939.398605555558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45939.398605555558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45939.398605555558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45939.398605555558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45939.398605555558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45939.398605555558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45939.398605555558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45939.398605555558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45939.398605555558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45939.398605555558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45939.398605555558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45939.398605555558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45939.398605555558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45939.398605555558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45939.398605555558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45939.398605555558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45939.398605555558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45939.398605555558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45939.398605555558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45939.398605555558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45939.398605555558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45939.398605555558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45939.398605555558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45939.398605555558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45939.398605555558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45939.398605555558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45939.398605555558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45939.398605555558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45939.398605555558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45939.398605555558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45939.398605555558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45939.398605555558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45939.398605555558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45939.398605555558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45939.398605555558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45939.398605555558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45939.398605555558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45939.398605555558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45939.398605555558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45939.398605555558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45939.398605555558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45939.398605555558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45939.398605555558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45939.398605555558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45939.398605555558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45939.398605555558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45939.398605555558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45939.398605555558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45939.398605555558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45939.398605555558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45939.398605555558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45939.398605555558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45939.398605555558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45939.398605555558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45939.398605555558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45939.398605555558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45939.398605555558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45939.398605555558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45939.398605555558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45939.398605555558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45939.398605555558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45939.398605555558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45939.398605555558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45939.398605555558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45939.398605555558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45939.398605555558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45939.398605555558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45939.398605555558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45939.398605555558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45939.398605555558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45939.398605555558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45939.398605555558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45939.398605555558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45939.398605555558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45939.398605555558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45939.398605555558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45939.398605555558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45939.398605555558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45939.398605555558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45939.398605555558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45939.398605555558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45939.398605555558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45939.398605555558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45939.398605555558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45939.398605555558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45939.398605555558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45939.398605555558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45939.398605555558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45939.398605555558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45939.398605555558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45939.398605555558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45939.398605555558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45939.398605555558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45939.398605555558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45939.398605555558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45939.398605555558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45939.398605555558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45939.398605555558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45939.398605555558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45939.398605555558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45939.398605555558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45939.398605555558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45939.398605555558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45939.398605555558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45939.398605555558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45939.398605555558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45939.398605555558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45939.398605555558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45939.398605555558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45939.398605555558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45939.398605555558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45939.398605555558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45939.398605555558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45939.398605555558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45939.398605555558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45939.398605555558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45939.398605555558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45939.398605555558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45939.398605555558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45939.398605555558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45939.398605555558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45939.398605555558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45939.398605555558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45939.398605555558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45939.398605555558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45939.398605555558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45939.398605555558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45939.398605555558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45939.398605555558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45939.398605555558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45939.398605555558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45939.398605555558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45939.398605555558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45939.398605555558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45939.398605555558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45939.398605555558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45939.398605555558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45939.398605555558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45939.398605555558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45939.398605555558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45939.398605555558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45939.398605555558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45939.398605555558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45939.398605555558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45939.398605555558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45939.398605555558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45939.398605555558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45939.398605555558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45939.398605555558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45939.398605555558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45939.398605555558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45939.398605555558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45939.398605555558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45939.398605555558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45939.398605555558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45939.398605555558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45939.398605555558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45939.398605555558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45939.398605555558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45939.398605555558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45939.398605555558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45939.398605555558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45939.398605555558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45939.398605555558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45939.398605555558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45939.398605555558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45939.398605555558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45939.398605555558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45939.398605555558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45939.398605555558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45939.398605555558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45939.398605555558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45939.398605555558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45939.398605555558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45939.398605555558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45939.398605555558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45939.398605555558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45939.398605555558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45939.398605555558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45939.398605555558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45939.398605555558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45939.398605555558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45939.398605555558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45939.398605555558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45939.398605555558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45939.398605555558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45939.398605555558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45939.398605555558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45939.398605555558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45939.398605555558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45939.398605555558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45939.398605555558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45939.398605555558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45939.398605555558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45939.398605555558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45939.398605555558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45939.398605555558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45939.398605555558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45939.398605555558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45939.398605555558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45939.398605555558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45939.398605555558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45939.398605555558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45939.398605555558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45939.398605555558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45939.398605555558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45939.398605555558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45939.398605555558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45939.398605555558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45939.398605555558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45939.398605555558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45939.398605555558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45939.398605555558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45939.398605555558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45939.398605555558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45939.398605555558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45939.398605555558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45939.398605555558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45939.398605555558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45939.398605555558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45939.398605555558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45939.398605555558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45939.398605555558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45939.398605555558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45939.398605555558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45939.398605555558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45939.398605555558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45939.398605555558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45939.398605555558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45939.398605555558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45939.398605555558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45939.398605555558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45939.398605555558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45939.398605555558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45939.398605555558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45939.398605555558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45939.398605555558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45939.398605555558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45939.398605555558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45939.398605555558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45939.398605555558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45939.398605555558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45939.398605555558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45939.398605555558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45939.398605555558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45939.398605555558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45939.398605555558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45939.398605555558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45939.398605555558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45939.398605555558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45939.398605555558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45939.398605555558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45939.398605555558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45939.398605555558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45939.398605555558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45939.398605555558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45939.398605555558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45939.398605555558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45939.398605555558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45939.398605555558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45939.398605555558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45939.398605555558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45939.398605555558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45939.398605555558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45939.398605555558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45939.398605555558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45939.398605555558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45939.398605555558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45939.398605555558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45939.398605555558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45939.398605555558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45939.398605555558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45939.398605555558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45939.398605555558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45939.398605555558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45939.398605555558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45939.398605555558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45939.398605555558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45939.398605555558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45939.398605555558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45939.398605555558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45939.398605555558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45939.398605555558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45939.398605555558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45939.398605555558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45939.398605555558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45939.398605555558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45939.398605555558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45939.398605555558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45939.398605555558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45939.398605555558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45939.398605555558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45939.398605555558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45939.398605555558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45939.398605555558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45939.398605555558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45939.398605555558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45939.398605555558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45939.398605555558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45939.398605555558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45939.398605555558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45939.398605555558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45939.398605555558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45939.398605555558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45939.398605555558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45939.398605555558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45939.398605555558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45939.398605555558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45939.398605555558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45939.398605555558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45939.398605555558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45939.398605555558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45939.398605555558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45939.398605555558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45939.398605555558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45939.398605555558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45939.398605555558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45939.398605555558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45939.398605555558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45939.398605555558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45939.398605555558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45939.398605555558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45939.398605555558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45939.398605555558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45939.398605555558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45939.398605555558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45939.398605555558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45939.398605555558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45939.398605555558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45939.398605555558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45939.398605555558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45939.398605555558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45939.398605555558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45939.398605555558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45939.398605555558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45939.398605555558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45939.398605555558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45939.398605555558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45939.398605555558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45939.398605555558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45939.398605555558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45939.398605555558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45939.398605555558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45939.398605555558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45939.398605555558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45939.398605555558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45939.398605555558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45939.398605555558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45939.398605555558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45939.398605555558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45939.398605555558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45939.398605555558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45939.398605555558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45939.398605555558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45939.398605555558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45939.398605555558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45939.398605555558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45939.398605555558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45939.398605555558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45939.398605555558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45939.398605555558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45939.398605555558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45939.398605555558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45939.398605555558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45939.398605555558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45939.398605555558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45939.398605555558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45939.398605555558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45939.398605555558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45939.398605555558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45939.398605555558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45939.398605555558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45939.398605555558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45939.398605555558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45939.398605555558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45939.398605555558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45939.398605555558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45939.398605555558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45939.398605555558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45939.398605555558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45939.398605555558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45939.398605555558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45939.398605555558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45939.398605555558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45939.398605555558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45939.398605555558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45939.398605555558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45939.398605555558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45939.398605555558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45939.398605555558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45939.398605555558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45939.398605555558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45939.398605555558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45939.398605555558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45939.398605555558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45939.398605555558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45939.398605555558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45939.398605555558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45939.398605555558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45939.398605555558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45939.398605555558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45939.398605555558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45939.398605555558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45939.398605555558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45939.398605555558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45939.398605555558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45939.398605555558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45939.398605555558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45939.398605555558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45939.398605555558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45939.398605555558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45939.398605555558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45939.398605555558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45939.398605555558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45939.398605555558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45939.398605555558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45939.398605555558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45939.398605555558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45939.398605555558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45939.398605555558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45939.398605555558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45939.398605555558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45939.398605555558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45939.398605555558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45939.398605555558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45939.398605555558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45939.398605555558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45939.398605555558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45939.398605555558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45939.398605555558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45939.398605555558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45939.398605555558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45939.398605555558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45939.398605555558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45939.398605555558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45939.398605555558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45939.398605555558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45939.398605555558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45939.398605555558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45939.398605555558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45939.398605555558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45939.398605555558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45939.398605555558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45939.398605555558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45939.398605555558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45939.398605555558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45939.398605555558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45939.398605555558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45939.398605555558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45939.398605555558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45939.398605555558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45939.398605555558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45939.398605555558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45939.398605555558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45939.398605555558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45939.398605555558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45939.398605555558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45939.398605555558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45939.398605555558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45939.398605555558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45939.398605555558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45939.398605555558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45939.398605555558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45939.398605555558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45939.398605555558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45939.398605555558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45939.398605555558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45939.398605555558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45939.398605555558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45939.398605555558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45939.398605555558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45939.398605555558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45939.398605555558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45939.398605555558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45939.398605555558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45939.398605555558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45939.398605555558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45939.398605555558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45939.398605555558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45939.398605555558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45939.398605555558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45939.398605555558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45939.398605555558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45939.398605555558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45939.398605555558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45939.398605555558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45939.398605555558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45939.398605555558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45939.398605555558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45939.398605555558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45939.398605555558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45939.398605555558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45939.398605555558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45939.398605555558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45939.398605555558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45939.398605555558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45939.398605555558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45939.398605555558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45939.398605555558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45939.398605555558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45939.398605555558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45939.398605555558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45939.398605555558</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8"/>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235.91788796296169</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1</v>
      </c>
      <c r="D3" s="129" t="s">
        <v>36364</v>
      </c>
      <c r="E3" s="130" t="s">
        <v>38964</v>
      </c>
      <c r="F3" s="131">
        <v>45939.32708333333</v>
      </c>
      <c r="G3" s="132">
        <f ca="1">IFERROR(NOW()-F3,"")</f>
        <v>7.1522222227940802E-2</v>
      </c>
      <c r="H3" s="131">
        <v>45939.225092592591</v>
      </c>
      <c r="I3" s="127" t="str">
        <f>IFERROR(VLOOKUP(D3,DB!A:F,6,0),"")</f>
        <v>SCECO</v>
      </c>
      <c r="J3" s="127" t="str">
        <f>IFERROR(VLOOKUP(D3,DB!A:G,7,0),"")</f>
        <v>In progress</v>
      </c>
      <c r="K3" s="134" t="s">
        <v>39065</v>
      </c>
      <c r="L3" s="129" t="str">
        <f>IFERROR(VLOOKUP(D3,DB!A:I,9,0),"")</f>
        <v>Latis</v>
      </c>
    </row>
    <row r="4" spans="1:16" ht="15" customHeight="1">
      <c r="A4" s="127" t="s">
        <v>39066</v>
      </c>
      <c r="B4" s="127" t="str">
        <f>IFERROR(VLOOKUP(D4,DB!A:K,11,0),"")</f>
        <v>R4</v>
      </c>
      <c r="C4" s="128">
        <v>1</v>
      </c>
      <c r="D4" s="129" t="s">
        <v>34221</v>
      </c>
      <c r="E4" s="130" t="s">
        <v>39047</v>
      </c>
      <c r="F4" s="131">
        <v>45939.343634259261</v>
      </c>
      <c r="G4" s="132">
        <f ca="1">IFERROR(NOW()-F4,"")</f>
        <v>5.4971296296571381E-2</v>
      </c>
      <c r="H4" s="131">
        <v>45939.337743055556</v>
      </c>
      <c r="I4" s="127" t="str">
        <f>IFERROR(VLOOKUP(D4,DB!A:F,6,0),"")</f>
        <v>SCECO</v>
      </c>
      <c r="J4" s="127" t="str">
        <f>IFERROR(VLOOKUP(D4,DB!A:G,7,0),"")</f>
        <v>In progress</v>
      </c>
      <c r="K4" s="134" t="s">
        <v>39067</v>
      </c>
      <c r="L4" s="129" t="str">
        <f>IFERROR(VLOOKUP(D4,DB!A:I,9,0),"")</f>
        <v>Latis</v>
      </c>
    </row>
    <row r="5" spans="1:16" ht="15" customHeight="1">
      <c r="A5" s="127"/>
      <c r="B5" s="127" t="str">
        <f>IFERROR(VLOOKUP(D5,DB!A:K,11,0),"")</f>
        <v/>
      </c>
      <c r="C5" s="128"/>
      <c r="D5" s="129"/>
      <c r="E5" s="130"/>
      <c r="F5" s="131"/>
      <c r="G5" s="132">
        <f ca="1">IFERROR(NOW()-F5,"")</f>
        <v>45939.398605555558</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45939.398605555558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45939.398605555558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45939.398605555558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45939.398605555558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99"/>
      <c r="E10" s="130"/>
      <c r="F10" s="131"/>
      <c r="G10" s="133">
        <f ca="1">IFERROR(NOW()-F10,"")</f>
        <v>45939.398605555558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45939.398605555558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45939.398605555558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45939.398605555558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68"/>
      <c r="E14" s="130"/>
      <c r="F14" s="131"/>
      <c r="G14" s="133">
        <f ca="1">IFERROR(NOW()-F14,"")</f>
        <v>45939.398605555558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45939.398605555558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45939.398605555558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45939.398605555558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45939.398605555558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45939.398605555558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45939.398605555558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45939.398605555558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45939.398605555558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45939.398605555558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45939.398605555558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45939.398605555558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45939.398605555558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45939.398605555558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45939.398605555558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45939.398605555558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45939.398605555558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45939.398605555558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45939.398605555558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45939.398605555558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45939.398605555558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45939.398605555558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45939.398605555558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45939.398605555558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45939.398605555558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45939.398605555558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45939.398605555558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45939.398605555558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45939.398605555558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45939.398605555558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45939.398605555558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45939.398605555558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45939.398605555558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45939.398605555558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45939.398605555558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45939.398605555558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45939.398605555558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45939.398605555558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45939.398605555558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45939.398605555558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45939.398605555558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45939.398605555558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45939.398605555558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45939.398605555558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45939.398605555558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45939.398605555558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45939.398605555558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45939.398605555558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45939.398605555558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45939.398605555558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45939.398605555558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45939.398605555558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45939.398605555558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45939.398605555558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45939.398605555558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45939.398605555558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45939.398605555558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45939.398605555558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45939.398605555558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45939.398605555558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45939.398605555558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45939.398605555558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45939.398605555558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45939.398605555558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45939.398605555558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45939.398605555558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45939.398605555558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45939.398605555558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45939.398605555558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45939.398605555558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45939.398605555558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45939.398605555558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45939.398605555558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45939.398605555558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45939.398605555558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45939.398605555558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45939.398605555558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45939.398605555558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45939.398605555558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45939.398605555558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45939.398605555558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45939.398605555558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45939.398605555558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45939.398605555558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45939.398605555558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45939.398605555558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45939.398605555558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45939.398605555558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45939.398605555558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45939.398605555558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45939.398605555558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45939.398605555558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45939.398605555558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45939.398605555558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45939.398605555558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45939.398605555558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45939.398605555558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45939.398605555558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45939.398605555558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45939.398605555558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45939.398605555558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45939.398605555558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45939.398605555558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45939.398605555558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45939.398605555558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45939.398605555558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45939.398605555558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45939.398605555558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45939.398605555558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45939.398605555558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45939.398605555558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45939.398605555558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45939.398605555558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45939.398605555558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45939.398605555558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45939.398605555558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45939.398605555558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45939.398605555558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45939.398605555558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45939.398605555558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45939.398605555558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45939.398605555558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45939.398605555558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45939.398605555558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45939.398605555558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45939.398605555558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45939.398605555558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45939.398605555558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45939.398605555558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45939.398605555558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45939.398605555558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45939.398605555558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45939.398605555558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45939.398605555558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45939.398605555558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45939.398605555558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45939.398605555558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45939.398605555558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45939.398605555558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45939.398605555558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45939.398605555558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45939.398605555558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45939.398605555558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45939.398605555558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45939.398605555558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45939.398605555558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45939.398605555558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45939.398605555558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45939.398605555558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45939.398605555558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45939.398605555558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45939.398605555558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45939.398605555558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45939.398605555558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45939.398605555558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45939.398605555558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45939.398605555558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45939.398605555558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45939.398605555558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45939.398605555558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45939.398605555558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45939.398605555558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45939.398605555558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45939.398605555558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45939.398605555558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45939.398605555558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45939.398605555558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45939.398605555558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45939.398605555558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45939.398605555558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45939.398605555558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45939.398605555558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45939.398605555558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45939.398605555558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45939.398605555558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45939.398605555558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45939.398605555558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45939.398605555558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45939.398605555558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45939.398605555558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45939.398605555558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45939.398605555558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45939.398605555558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45939.398605555558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45939.398605555558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45939.398605555558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45939.398605555558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45939.398605555558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45939.398605555558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45939.398605555558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45939.398605555558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45939.398605555558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45939.398605555558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45939.398605555558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45939.398605555558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45939.398605555558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45939.398605555558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45939.398605555558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45939.398605555558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45939.398605555558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45939.398605555558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45939.398605555558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45939.398605555558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45939.398605555558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45939.398605555558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45939.398605555558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45939.398605555558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45939.398605555558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45939.398605555558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45939.398605555558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45939.398605555558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45939.398605555558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45939.398605555558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45939.398605555558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45939.398605555558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45939.398605555558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45939.398605555558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45939.398605555558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45939.398605555558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45939.398605555558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45939.398605555558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45939.398605555558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45939.398605555558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45939.398605555558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45939.398605555558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45939.398605555558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45939.398605555558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45939.398605555558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45939.398605555558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45939.398605555558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45939.398605555558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45939.398605555558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45939.398605555558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45939.398605555558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45939.398605555558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45939.398605555558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45939.398605555558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45939.398605555558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45939.398605555558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45939.398605555558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45939.398605555558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45939.398605555558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45939.398605555558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45939.398605555558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45939.398605555558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45939.398605555558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45939.398605555558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45939.398605555558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45939.398605555558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45939.398605555558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45939.398605555558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45939.398605555558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45939.398605555558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45939.398605555558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45939.398605555558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45939.398605555558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45939.398605555558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45939.398605555558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45939.398605555558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45939.398605555558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45939.398605555558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45939.398605555558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45939.398605555558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45939.398605555558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45939.398605555558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45939.398605555558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45939.398605555558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45939.398605555558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45939.398605555558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45939.398605555558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45939.398605555558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45939.398605555558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45939.398605555558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45939.398605555558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45939.398605555558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45939.398605555558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45939.398605555558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45939.398605555558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45939.398605555558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45939.398605555558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45939.398605555558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45939.398605555558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45939.398605555558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45939.398605555558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45939.398605555558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45939.398605555558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45939.398605555558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45939.398605555558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45939.398605555558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45939.398605555558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45939.398605555558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45939.398605555558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45939.398605555558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45939.398605555558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45939.398605555558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45939.398605555558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45939.398605555558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45939.398605555558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45939.398605555558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45939.398605555558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45939.398605555558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45939.398605555558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45939.398605555558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45939.398605555558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45939.398605555558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45939.398605555558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45939.398605555558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45939.398605555558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45939.398605555558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45939.398605555558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45939.398605555558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45939.398605555558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45939.398605555558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45939.398605555558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45939.398605555558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45939.398605555558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45939.398605555558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45939.398605555558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45939.398605555558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45939.398605555558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45939.398605555558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45939.398605555558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45939.398605555558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45939.398605555558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45939.398605555558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45939.398605555558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45939.398605555558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45939.398605555558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45939.398605555558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45939.398605555558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45939.398605555558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45939.398605555558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45939.398605555558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45939.398605555558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45939.398605555558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45939.398605555558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45939.398605555558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45939.398605555558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45939.398605555558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45939.398605555558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45939.398605555558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45939.398605555558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45939.398605555558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45939.398605555558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45939.398605555558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45939.398605555558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45939.398605555558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45939.398605555558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45939.398605555558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45939.398605555558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45939.398605555558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45939.398605555558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45939.398605555558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45939.398605555558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45939.398605555558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45939.398605555558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45939.398605555558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45939.398605555558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45939.398605555558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45939.398605555558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45939.398605555558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45939.398605555558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45939.398605555558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45939.398605555558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45939.398605555558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45939.398605555558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45939.398605555558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45939.398605555558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45939.398605555558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45939.398605555558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45939.398605555558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45939.398605555558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45939.398605555558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45939.398605555558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45939.398605555558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45939.398605555558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45939.398605555558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45939.398605555558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45939.398605555558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45939.398605555558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45939.398605555558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45939.398605555558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45939.398605555558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45939.398605555558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45939.398605555558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45939.398605555558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45939.398605555558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45939.398605555558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45939.398605555558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45939.398605555558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45939.398605555558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45939.398605555558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45939.398605555558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45939.398605555558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45939.398605555558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45939.398605555558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45939.398605555558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45939.398605555558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45939.398605555558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45939.398605555558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45939.398605555558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45939.398605555558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45939.398605555558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45939.398605555558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45939.398605555558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45939.398605555558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45939.398605555558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45939.398605555558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45939.398605555558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45939.398605555558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45939.398605555558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45939.398605555558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45939.398605555558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45939.398605555558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45939.398605555558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45939.398605555558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45939.398605555558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45939.398605555558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45939.398605555558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45939.398605555558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45939.398605555558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45939.398605555558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45939.398605555558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45939.398605555558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45939.398605555558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45939.398605555558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45939.398605555558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45939.398605555558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45939.398605555558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45939.398605555558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45939.398605555558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45939.398605555558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45939.398605555558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45939.398605555558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45939.398605555558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45939.398605555558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45939.398605555558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45939.398605555558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45939.398605555558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45939.398605555558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45939.398605555558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45939.398605555558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45939.398605555558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45939.398605555558</v>
      </c>
      <c r="H457" s="131"/>
      <c r="I457" s="127" t="str">
        <f>IFERROR(VLOOKUP(D457,DB!A:F,6,0),"")</f>
        <v/>
      </c>
      <c r="J457" s="127" t="str">
        <f>IFERROR(VLOOKUP(D457,DB!A:G,7,0),"")</f>
        <v/>
      </c>
      <c r="K457" s="134"/>
      <c r="L457" s="129" t="str">
        <f>IFERROR(VLOOKUP(D457,DB!A:I,9,0),"")</f>
        <v/>
      </c>
    </row>
    <row r="458" spans="1:12" ht="15" customHeight="1">
      <c r="A458" s="135"/>
      <c r="B458" s="135" t="str">
        <f>IFERROR(VLOOKUP(D458,DB!A:K,11,0),"")</f>
        <v/>
      </c>
      <c r="C458" s="136"/>
      <c r="D458" s="137"/>
      <c r="E458" s="138"/>
      <c r="F458" s="139"/>
      <c r="G458" s="140">
        <f ca="1">IFERROR(NOW()-F458,"")</f>
        <v>45939.398605555558</v>
      </c>
      <c r="H458" s="139"/>
      <c r="I458" s="135" t="str">
        <f>IFERROR(VLOOKUP(D458,DB!A:F,6,0),"")</f>
        <v/>
      </c>
      <c r="J458" s="135" t="str">
        <f>IFERROR(VLOOKUP(D458,DB!A:G,7,0),"")</f>
        <v/>
      </c>
      <c r="K458" s="141"/>
      <c r="L458" s="137" t="str">
        <f>IFERROR(VLOOKUP(D458,DB!A:I,9,0),"")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39068</v>
      </c>
      <c r="B2" s="37" t="str">
        <f>IFERROR(VLOOKUP(D2,DB!A:K,11,0),"")</f>
        <v>R5</v>
      </c>
      <c r="C2" s="37">
        <v>3</v>
      </c>
      <c r="D2" s="126" t="s">
        <v>36000</v>
      </c>
      <c r="E2" s="37" t="s">
        <v>38964</v>
      </c>
      <c r="F2" s="38">
        <v>45891.832060185188</v>
      </c>
      <c r="G2" s="167">
        <f ca="1">IFERROR(NOW()-F2,"")</f>
        <v>47.566545370369568</v>
      </c>
      <c r="H2" s="38">
        <v>45891.790393518517</v>
      </c>
      <c r="I2" s="37" t="str">
        <f>IFERROR(VLOOKUP(D2,DB!A:F,6,0),"")</f>
        <v>Generator-SG</v>
      </c>
      <c r="J2" s="37" t="str">
        <f>IFERROR(VLOOKUP(D2,DB!A:G,7,0),"")</f>
        <v>Vandalized</v>
      </c>
      <c r="K2" s="37" t="s">
        <v>39069</v>
      </c>
      <c r="L2" s="37" t="str">
        <f>IFERROR(VLOOKUP(D2,DB!A:I,9,0),"")</f>
        <v>Latis</v>
      </c>
      <c r="M2" s="125"/>
    </row>
    <row r="3" spans="1:13" ht="30.75">
      <c r="A3" s="37" t="s">
        <v>39070</v>
      </c>
      <c r="B3" s="37" t="str">
        <f>IFERROR(VLOOKUP(D3,DB!A:K,11,0),"")</f>
        <v>R5</v>
      </c>
      <c r="C3" s="37">
        <v>1</v>
      </c>
      <c r="D3" s="37" t="s">
        <v>31295</v>
      </c>
      <c r="E3" s="37" t="s">
        <v>39047</v>
      </c>
      <c r="F3" s="38">
        <v>45926.188877314817</v>
      </c>
      <c r="G3" s="167">
        <f t="shared" ref="G3" ca="1" si="0">IFERROR(NOW()-F3,"")</f>
        <v>13.209728240741242</v>
      </c>
      <c r="H3" s="38">
        <v>45926.158159722225</v>
      </c>
      <c r="I3" s="37" t="str">
        <f>IFERROR(VLOOKUP(D3,DB!A:F,6,0),"")</f>
        <v>SCECO</v>
      </c>
      <c r="J3" s="37" t="str">
        <f>IFERROR(VLOOKUP(D3,DB!A:G,7,0),"")</f>
        <v>Good</v>
      </c>
      <c r="K3" s="37" t="s">
        <v>39071</v>
      </c>
      <c r="L3" s="37" t="str">
        <f>IFERROR(VLOOKUP(D3,DB!A:I,9,0),"")</f>
        <v>Latis</v>
      </c>
      <c r="M3" s="125"/>
    </row>
    <row r="4" spans="1:13" ht="15">
      <c r="A4" s="37"/>
      <c r="B4" s="37" t="str">
        <f>IFERROR(VLOOKUP(D4,DB!A:K,11,0),"")</f>
        <v/>
      </c>
      <c r="C4" s="37"/>
      <c r="D4" s="37"/>
      <c r="E4" s="37"/>
      <c r="F4" s="38"/>
      <c r="G4" s="39">
        <f t="shared" ref="G4:G23" ca="1" si="1">IFERROR(NOW()-F4,"")</f>
        <v>45939.398605555558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45939.398605555558</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45939.398605555558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45939.398605555558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45939.398605555558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45939.398605555558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45939.398605555558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45939.398605555558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45939.398605555558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45939.398605555558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45939.398605555558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45939.398605555558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45939.398605555558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45939.398605555558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45939.398605555558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45939.398605555558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45939.398605555558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45939.398605555558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45939.398605555558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45939.398605555558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2">IFERROR(NOW()-F24,"")</f>
        <v>45939.398605555558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45939.398605555558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45939.398605555558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45939.398605555558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45939.398605555558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45939.398605555558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45939.398605555558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45939.398605555558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45939.398605555558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45939.398605555558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45939.398605555558</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2"/>
        <v>45939.398605555558</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2"/>
        <v>45939.398605555558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45939.398605555558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45939.398605555558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45939.398605555558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45939.398605555558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45939.398605555558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45939.398605555558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45939.398605555558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45939.398605555558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45939.398605555558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45939.398605555558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45939.398605555558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45939.398605555558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45939.398605555558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45939.398605555558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45939.398605555558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45939.398605555558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45939.398605555558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45939.398605555558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45939.398605555558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3">IFERROR(NOW()-F56,"")</f>
        <v>45939.398605555558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45939.398605555558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45939.398605555558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45939.398605555558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45939.398605555558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45939.398605555558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45939.398605555558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45939.398605555558</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3"/>
        <v>45939.398605555558</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3"/>
        <v>45939.398605555558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45939.398605555558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45939.398605555558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45939.398605555558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45939.398605555558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45939.398605555558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45939.398605555558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45939.398605555558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45939.398605555558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45939.398605555558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45939.398605555558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45939.398605555558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45939.398605555558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45939.398605555558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45939.398605555558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45939.398605555558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45939.398605555558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45939.398605555558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45939.398605555558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45939.398605555558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45939.398605555558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45939.398605555558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45939.398605555558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4">IFERROR(NOW()-F88,"")</f>
        <v>45939.398605555558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45939.398605555558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45939.398605555558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45939.398605555558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45939.398605555558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45939.398605555558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45939.398605555558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45939.398605555558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45939.398605555558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45939.398605555558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45939.398605555558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45939.398605555558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45939.398605555558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45939.398605555558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45939.398605555558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45939.398605555558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45939.398605555558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45939.398605555558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45939.398605555558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45939.398605555558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45939.398605555558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45939.398605555558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45939.398605555558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45939.398605555558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45939.398605555558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45939.398605555558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45939.398605555558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45939.398605555558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45939.398605555558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45939.398605555558</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4"/>
        <v>45939.398605555558</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39072</v>
      </c>
      <c r="B2" s="150" t="s">
        <v>5398</v>
      </c>
      <c r="C2" s="149">
        <v>1</v>
      </c>
      <c r="D2" s="150" t="s">
        <v>34463</v>
      </c>
      <c r="E2" s="149" t="s">
        <v>39073</v>
      </c>
      <c r="F2" s="151">
        <v>45926.772847222222</v>
      </c>
      <c r="G2" s="152">
        <f ca="1">IFERROR(NOW()-F2,"-")</f>
        <v>12.625758333335398</v>
      </c>
      <c r="H2" s="153">
        <v>45927.449074074102</v>
      </c>
      <c r="I2" s="150" t="str">
        <f>IFERROR(VLOOKUP(D2,DB!A:F,6,0),"")</f>
        <v>SCECO</v>
      </c>
      <c r="J2" s="150" t="str">
        <f>IFERROR(VLOOKUP(D2,DB!A:G,7,0),"")</f>
        <v>Weak</v>
      </c>
      <c r="K2" s="149" t="s">
        <v>39074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45939.398605555558</v>
      </c>
      <c r="H3" s="153">
        <v>45927.987534722219</v>
      </c>
      <c r="I3" s="150" t="str">
        <f>IFERROR(VLOOKUP(D3,DB!A:F,6,0),"")</f>
        <v>SCECO</v>
      </c>
      <c r="J3" s="150" t="str">
        <f>IFERROR(VLOOKUP(D3,DB!A:G,7,0),"")</f>
        <v>Vandalized</v>
      </c>
      <c r="K3" s="149" t="s">
        <v>39075</v>
      </c>
      <c r="L3" s="150" t="str">
        <f>IFERROR(VLOOKUP(D3,DB!A:I,9,0),"")</f>
        <v>Latis</v>
      </c>
    </row>
    <row r="4" spans="1:16383" ht="31.5" customHeight="1">
      <c r="A4" s="149" t="s">
        <v>39076</v>
      </c>
      <c r="B4" s="150" t="s">
        <v>5398</v>
      </c>
      <c r="C4" s="149">
        <v>1</v>
      </c>
      <c r="D4" s="150" t="s">
        <v>32861</v>
      </c>
      <c r="E4" s="149" t="s">
        <v>39073</v>
      </c>
      <c r="F4" s="151">
        <v>45933.880972222221</v>
      </c>
      <c r="G4" s="152">
        <f ca="1">IFERROR(NOW()-F4,"-")</f>
        <v>5.5176333333365619</v>
      </c>
      <c r="H4" s="153">
        <v>45929.455266203702</v>
      </c>
      <c r="I4" s="150" t="str">
        <f>IFERROR(VLOOKUP(D4,DB!A:F,6,0),"")</f>
        <v>SCECO</v>
      </c>
      <c r="J4" s="150" t="str">
        <f>IFERROR(VLOOKUP(D4,DB!A:G,7,0),"")</f>
        <v>In progress</v>
      </c>
      <c r="K4" s="149" t="s">
        <v>39074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39077</v>
      </c>
      <c r="B5" s="150" t="s">
        <v>5398</v>
      </c>
      <c r="C5" s="149">
        <v>1</v>
      </c>
      <c r="D5" s="150" t="s">
        <v>33408</v>
      </c>
      <c r="E5" s="149" t="s">
        <v>38964</v>
      </c>
      <c r="F5" s="151">
        <v>45934.942245370374</v>
      </c>
      <c r="G5" s="152">
        <f ca="1">IFERROR(NOW()-F5,"-")</f>
        <v>4.4563601851841668</v>
      </c>
      <c r="H5" s="153">
        <v>45934.470231481479</v>
      </c>
      <c r="I5" s="150" t="str">
        <f>IFERROR(VLOOKUP(D5,DB!A:F,6,0),"")</f>
        <v>SCECO</v>
      </c>
      <c r="J5" s="150" t="str">
        <f>IFERROR(VLOOKUP(D5,DB!A:G,7,0),"")</f>
        <v>Dead</v>
      </c>
      <c r="K5" s="149" t="s">
        <v>39074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45939.398605555558</v>
      </c>
      <c r="H6" s="155">
        <v>45937.667847222219</v>
      </c>
      <c r="I6" s="150" t="str">
        <f>IFERROR(VLOOKUP(D6,DB!A:F,6,0),"")</f>
        <v>SCECO</v>
      </c>
      <c r="J6" s="150" t="str">
        <f>IFERROR(VLOOKUP(D6,DB!A:G,7,0),"")</f>
        <v>Weak</v>
      </c>
      <c r="K6" s="156" t="s">
        <v>39078</v>
      </c>
      <c r="L6" s="150" t="str">
        <f>IFERROR(VLOOKUP(D6,DB!A:I,9,0),"")</f>
        <v>Latis</v>
      </c>
    </row>
    <row r="7" spans="1:16383" ht="31.5" customHeight="1">
      <c r="A7" s="161"/>
      <c r="B7" s="161" t="str">
        <f>IFERROR(VLOOKUP(D7,DB!A:K,11,0),"")</f>
        <v/>
      </c>
      <c r="C7" s="161"/>
      <c r="D7" s="160"/>
      <c r="E7" s="161"/>
      <c r="F7" s="161"/>
      <c r="G7" s="152">
        <f ca="1">IFERROR(NOW()-F7,"-")</f>
        <v>45939.398605555558</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0"/>
      <c r="E8" s="161"/>
      <c r="F8" s="161"/>
      <c r="G8" s="152">
        <f ca="1">IFERROR(NOW()-F8,"-")</f>
        <v>45939.398605555558</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45939.398605555558</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45939.398605555558</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45939.398605555558</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45939.398605555558</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45939.398605555558</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45939.398605555558</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45939.398605555558</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45939.398605555558</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45939.398605555558</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45939.398605555558</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45939.398605555558</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45939.398605555558</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45939.398605555558</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45939.398605555558</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45939.398605555558</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45939.398605555558</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45939.398605555558</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45939.398605555558</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45939.398605555558</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45939.398605555558</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45939.398605555558</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45939.398605555558</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45939.398605555558</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45939.398605555558</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45939.398605555558</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45939.398605555558</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45939.398605555558</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45939.398605555558</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45939.398605555558</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45939.398605555558</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45939.398605555558</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45939.398605555558</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45939.398605555558</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45939.398605555558</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45939.398605555558</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45939.398605555558</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45939.398605555558</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45939.398605555558</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45939.398605555558</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45939.398605555558</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45939.398605555558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45939.398605555558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45939.398605555558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45939.398605555558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45939.398605555558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45939.398605555558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45939.398605555558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45939.398605555558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45939.398605555558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45939.398605555558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45939.398605555558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45939.398605555558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45939.398605555558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45939.398605555558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45939.398605555558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45939.398605555558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45939.398605555558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45939.398605555558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45939.398605555558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45939.398605555558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45939.398605555558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45939.398605555558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45939.398605555558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45939.398605555558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45939.398605555558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45939.398605555558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45939.398605555558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45939.398605555558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45939.398605555558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45939.398605555558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45939.398605555558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45939.398605555558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45939.398605555558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45939.398605555558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45939.398605555558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45939.398605555558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45939.398605555558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45939.398605555558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45939.398605555558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45939.398605555558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45939.398605555558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45939.398605555558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45939.398605555558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45939.398605555558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45939.398605555558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45939.398605555558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45939.398605555558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45939.398605555558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45939.398605555558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45939.398605555558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45939.398605555558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45939.398605555558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45939.398605555558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45939.398605555558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45939.398605555558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45939.398605555558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45939.398605555558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45939.398605555558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45939.398605555558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45939.398605555558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45939.398605555558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45939.398605555558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45939.398605555558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45939.398605555558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45939.398605555558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45939.398605555558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45939.398605555558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45939.398605555558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45939.398605555558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45939.398605555558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45939.398605555558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45939.398605555558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45939.398605555558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45939.398605555558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45939.398605555558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45939.398605555558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45939.398605555558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45939.398605555558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45939.398605555558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45939.398605555558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45939.398605555558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45939.398605555558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45939.398605555558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45939.398605555558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45939.398605555558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45939.398605555558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45939.398605555558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45939.398605555558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45939.398605555558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45939.398605555558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45939.398605555558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45939.398605555558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45939.398605555558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45939.398605555558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45939.398605555558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45939.398605555558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45939.398605555558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45939.398605555558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45939.398605555558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45939.398605555558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45939.398605555558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45939.398605555558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45939.398605555558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45939.398605555558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45939.398605555558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45939.398605555558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45939.398605555558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45939.398605555558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45939.398605555558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45939.398605555558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45939.398605555558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45939.398605555558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45939.398605555558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45939.398605555558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45939.398605555558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45939.398605555558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45939.398605555558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45939.398605555558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45939.398605555558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45939.398605555558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45939.398605555558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45939.398605555558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45939.398605555558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45939.398605555558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45939.398605555558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45939.398605555558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45939.398605555558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45939.398605555558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45939.398605555558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45939.398605555558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45939.398605555558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45939.398605555558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45939.398605555558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45939.398605555558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45939.398605555558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45939.398605555558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45939.398605555558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45939.398605555558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45939.398605555558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45939.398605555558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45939.398605555558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45939.398605555558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45939.398605555558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45939.398605555558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45939.398605555558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45939.398605555558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45939.398605555558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45939.398605555558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45939.398605555558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45939.398605555558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45939.398605555558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45939.398605555558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45939.398605555558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45939.398605555558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45939.398605555558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45939.398605555558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45939.398605555558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45939.398605555558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45939.398605555558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45939.398605555558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45939.398605555558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45939.398605555558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45939.398605555558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45939.398605555558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45939.398605555558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45939.398605555558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45939.398605555558</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2025-10-09T06:35:55Z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