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820" documentId="13_ncr:1_{F6CB121F-512D-4AA6-A0C1-0FB36C537598}" xr6:coauthVersionLast="47" xr6:coauthVersionMax="47" xr10:uidLastSave="{C0BB2D4C-C4FF-47CF-A33C-970003DEEDCF}"/>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<sst xmlns="http://schemas.openxmlformats.org/spreadsheetml/2006/main" count="178603" uniqueCount="39085">
  <si>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</si>
  <si>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</si>
  <si>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</si>
  <si>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</si>
  <si>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</si>
  <si>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</si>
  <si>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</si>
  <si>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</si>
  <si>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</si>
  <si>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</si>
  <si>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</si>
  <si>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</si>
  <si>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</si>
  <si>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</si>
  <si>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</si>
  <si>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</si>
  <si>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</si>
  <si>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</si>
  <si>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</si>
  <si>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</si>
  <si>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</si>
  <si>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</si>
  <si>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</si>
  <si>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</si>
  <si>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</si>
  <si>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</si>
  <si>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</si>
  <si>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</si>
  <si>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</si>
  <si>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</si>
  <si>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</si>
  <si>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</si>
  <si>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</si>
  <si>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</si>
  <si>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</si>
  <si>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</si>
  <si>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</si>
  <si>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</si>
  <si>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</si>
  <si>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</si>
  <si>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</si>
  <si>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</si>
  <si>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</si>
  <si>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</si>
  <si>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</si>
  <si>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</si>
  <si>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</si>
  <si>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</si>
  <si>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</si>
  <si>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</si>
  <si>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</si>
  <si>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</si>
  <si>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</si>
  <si>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</si>
  <si>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</si>
  <si>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</si>
  <si>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</si>
  <si>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</si>
  <si>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</si>
  <si>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</si>
  <si>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</si>
  <si>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</si>
  <si>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</si>
  <si>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</si>
  <si>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</si>
  <si>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</si>
  <si>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</si>
  <si>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</si>
  <si>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</si>
  <si>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</si>
  <si>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</si>
  <si>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</si>
  <si>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</si>
  <si>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</si>
  <si>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</si>
  <si>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</si>
  <si>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</si>
  <si>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</si>
  <si>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</si>
  <si>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</si>
  <si>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</si>
  <si>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</si>
  <si>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</si>
  <si>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</si>
  <si>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</si>
  <si>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</si>
  <si>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</si>
  <si>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</si>
  <si>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</si>
  <si>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</si>
  <si>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</si>
  <si>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</si>
  <si>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</si>
  <si>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</si>
  <si>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</si>
  <si>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</si>
  <si>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</si>
  <si>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</si>
  <si>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</si>
  <si>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</si>
  <si>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</si>
  <si>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</si>
  <si>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</si>
  <si>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</si>
  <si>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</si>
  <si>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</si>
  <si>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</si>
  <si>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</si>
  <si>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</si>
  <si>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</si>
  <si>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</si>
  <si>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</si>
  <si>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</si>
  <si>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</si>
  <si>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</si>
  <si>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</si>
  <si>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</si>
  <si>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</si>
  <si>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</si>
  <si>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</si>
  <si>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</si>
  <si>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</si>
  <si>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</si>
  <si>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</si>
  <si>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</si>
  <si>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</si>
  <si>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</si>
  <si>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</si>
  <si>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</si>
  <si>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</si>
  <si>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</si>
  <si>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</si>
  <si>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</si>
  <si>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</si>
  <si>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</si>
  <si>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</si>
  <si>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</si>
  <si>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</si>
  <si>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</si>
  <si>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</si>
  <si>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</si>
  <si>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</si>
  <si>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</si>
  <si>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</si>
  <si>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</si>
  <si>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</si>
  <si>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</si>
  <si>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</si>
  <si>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</si>
  <si>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</si>
  <si>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</si>
  <si>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</si>
  <si>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</si>
  <si>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</si>
  <si>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</si>
  <si>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</si>
  <si>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</si>
  <si>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</si>
  <si>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</si>
  <si>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</si>
  <si>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</si>
  <si>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</si>
  <si>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</si>
  <si>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</si>
  <si>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</si>
  <si>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</si>
  <si>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</si>
  <si>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</si>
  <si>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</si>
  <si>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</si>
  <si>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</si>
  <si>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</si>
  <si>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</si>
  <si>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</si>
  <si>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</si>
  <si>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</si>
  <si>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</si>
  <si>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</si>
  <si>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</si>
  <si>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</si>
  <si>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</si>
  <si>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</si>
  <si>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</si>
  <si>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</si>
  <si>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</si>
  <si>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</si>
  <si>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</si>
  <si>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</si>
  <si>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</si>
  <si>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</si>
  <si>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</si>
  <si>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</si>
  <si>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</si>
  <si>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</si>
  <si>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</si>
  <si>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</si>
  <si>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</si>
  <si>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</si>
  <si>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</si>
  <si>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</si>
  <si>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</si>
  <si>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</si>
  <si>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</si>
  <si>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</si>
  <si>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</si>
  <si>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</si>
  <si>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</si>
  <si>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</si>
  <si>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</si>
  <si>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</si>
  <si>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</si>
  <si>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</si>
  <si>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</si>
  <si>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</si>
  <si>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</si>
  <si>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</si>
  <si>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</si>
  <si>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</si>
  <si>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</si>
  <si>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</si>
  <si>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</si>
  <si>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</si>
  <si>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</si>
  <si>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</si>
  <si>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</si>
  <si>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</si>
  <si>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</si>
  <si>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</si>
  <si>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</si>
  <si>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</si>
  <si>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</si>
  <si>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</si>
  <si>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</si>
  <si>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</si>
  <si>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</si>
  <si>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</si>
  <si>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</si>
  <si>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</si>
  <si>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</si>
  <si>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</si>
  <si>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</si>
  <si>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</si>
  <si>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</si>
  <si>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</si>
  <si>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</si>
  <si>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</si>
  <si>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</si>
  <si>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</si>
  <si>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</si>
  <si>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</si>
  <si>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</si>
  <si>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</si>
  <si>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</si>
  <si>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</si>
  <si>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</si>
  <si>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</si>
  <si>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</si>
  <si>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</si>
  <si>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</si>
  <si>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</si>
  <si>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</si>
  <si>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</si>
  <si>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</si>
  <si>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</si>
  <si>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</si>
  <si>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</si>
  <si>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</si>
  <si>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</si>
  <si>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</si>
  <si>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</si>
  <si>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</si>
  <si>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</si>
  <si>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</si>
  <si>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</si>
  <si>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</si>
  <si>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</si>
  <si>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</si>
  <si>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</si>
  <si>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</si>
  <si>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</si>
  <si>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</si>
  <si>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</si>
  <si>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</si>
  <si>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</si>
  <si>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</si>
  <si>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</si>
  <si>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</si>
  <si>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</si>
  <si>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</si>
  <si>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</si>
  <si>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</si>
  <si>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</si>
  <si>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</si>
  <si>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</si>
  <si>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</si>
  <si>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</si>
  <si>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</si>
  <si>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</si>
  <si>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</si>
  <si>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</si>
  <si>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</si>
  <si>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</si>
  <si>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</si>
  <si>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</si>
  <si>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</si>
  <si>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</si>
  <si>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</si>
  <si>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</si>
  <si>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</si>
  <si>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</si>
  <si>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</si>
  <si>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</si>
  <si>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</si>
  <si>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</si>
  <si>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</si>
  <si>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</si>
  <si>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</si>
  <si>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</si>
  <si>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</si>
  <si>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</si>
  <si>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</si>
  <si>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</si>
  <si>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</si>
  <si>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</si>
  <si>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</si>
  <si>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</si>
  <si>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</si>
  <si>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</si>
  <si>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</si>
  <si>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</si>
  <si>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</si>
  <si>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</si>
  <si>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</si>
  <si>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</si>
  <si>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</si>
  <si>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</si>
  <si>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</si>
  <si>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</si>
  <si>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</si>
  <si>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</si>
  <si>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</si>
  <si>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</si>
  <si>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</si>
  <si>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</si>
  <si>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</si>
  <si>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</si>
  <si>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</si>
  <si>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</si>
  <si>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</si>
  <si>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</si>
  <si>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</si>
  <si>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</si>
  <si>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</si>
  <si>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</si>
  <si>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</si>
  <si>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</si>
  <si>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</si>
  <si>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</si>
  <si>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</si>
  <si>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</si>
  <si>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</si>
  <si>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</si>
  <si>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</si>
  <si>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</si>
  <si>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</si>
  <si>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</si>
  <si>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</si>
  <si>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</si>
  <si>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</si>
  <si>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</si>
  <si>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</si>
  <si>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</si>
  <si>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</si>
  <si>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</si>
  <si>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</si>
  <si>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</si>
  <si>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</si>
  <si>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</si>
  <si>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</si>
  <si>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</si>
  <si>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</si>
  <si>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</si>
  <si>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</si>
  <si>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</si>
  <si>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</si>
  <si>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</si>
  <si>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</si>
  <si>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</si>
  <si>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</si>
  <si>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</si>
  <si>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</si>
  <si>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</si>
  <si>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</si>
  <si>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</si>
  <si>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</si>
  <si>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</si>
  <si>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</si>
  <si>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</si>
  <si>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</si>
  <si>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</si>
  <si>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</si>
  <si>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</si>
  <si>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</si>
  <si>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</si>
  <si>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</si>
  <si>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</si>
  <si>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</si>
  <si>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</si>
  <si>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</si>
  <si>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</si>
  <si>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</si>
  <si>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</si>
  <si>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</si>
  <si>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</si>
  <si>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</si>
  <si>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</si>
  <si>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</si>
  <si>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</si>
  <si>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</si>
  <si>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</si>
  <si>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</si>
  <si>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</si>
  <si>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</si>
  <si>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</si>
  <si>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</si>
  <si>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</si>
  <si>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</si>
  <si>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</si>
  <si>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</si>
  <si>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</si>
  <si>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</si>
  <si>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</si>
  <si>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</si>
  <si>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</si>
  <si>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</si>
  <si>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</si>
  <si>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</si>
  <si>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</si>
  <si>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</si>
  <si>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</si>
  <si>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</si>
  <si>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</si>
  <si>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</si>
  <si>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</si>
  <si>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</si>
  <si>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</si>
  <si>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</si>
  <si>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</si>
  <si>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</si>
  <si>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</si>
  <si>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</si>
  <si>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</si>
  <si>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</si>
  <si>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</si>
  <si>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</si>
  <si>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</si>
  <si>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</si>
  <si>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</si>
  <si>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</si>
  <si>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</si>
  <si>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</si>
  <si>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</si>
  <si>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</si>
  <si>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</si>
  <si>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</si>
  <si>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</si>
  <si>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</si>
  <si>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</si>
  <si>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</si>
  <si>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</si>
  <si>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</si>
  <si>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</si>
  <si>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</si>
  <si>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</si>
  <si>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</si>
  <si>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</si>
  <si>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</si>
  <si>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</si>
  <si>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</si>
  <si>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</si>
  <si>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</si>
  <si>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</si>
  <si>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</si>
  <si>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</si>
  <si>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</si>
  <si>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</si>
  <si>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</si>
  <si>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</si>
  <si>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</si>
  <si>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</si>
  <si>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</si>
  <si>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</si>
  <si>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</si>
  <si>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</si>
  <si>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</si>
  <si>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</si>
  <si>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</si>
  <si>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</si>
  <si>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</si>
  <si>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</si>
  <si>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</si>
  <si>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</si>
  <si>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</si>
  <si>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</si>
  <si>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</si>
  <si>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</si>
  <si>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</si>
  <si>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</si>
  <si>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</si>
  <si>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</si>
  <si>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</si>
  <si>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</si>
  <si>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</si>
  <si>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</si>
  <si>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</si>
  <si>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</si>
  <si>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</si>
  <si>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</si>
  <si>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</si>
  <si>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</si>
  <si>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</si>
  <si>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</si>
  <si>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</si>
  <si>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</si>
  <si>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</si>
  <si>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</si>
  <si>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</si>
  <si>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</si>
  <si>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</si>
  <si>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</si>
  <si>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</si>
  <si>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</si>
  <si>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</si>
  <si>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</si>
  <si>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</si>
  <si>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</si>
  <si>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</si>
  <si>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</si>
  <si>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</si>
  <si>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</si>
  <si>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</si>
  <si>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</si>
  <si>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</si>
  <si>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</si>
  <si>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</si>
  <si>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</si>
  <si>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</si>
  <si>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</si>
  <si>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</si>
  <si>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</si>
  <si>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</si>
  <si>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</si>
  <si>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</si>
  <si>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</si>
  <si>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</si>
  <si>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</si>
  <si>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</si>
  <si>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</si>
  <si>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</si>
  <si>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</si>
  <si>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</si>
  <si>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</si>
  <si>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</si>
  <si>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</si>
  <si>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</si>
  <si>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</si>
  <si>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</si>
  <si>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</si>
  <si>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</si>
  <si>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</si>
  <si>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</si>
  <si>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</si>
  <si>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</si>
  <si>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</si>
  <si>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</si>
  <si>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</si>
  <si>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</si>
  <si>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</si>
  <si>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</si>
  <si>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</si>
  <si>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</si>
  <si>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</si>
  <si>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</si>
  <si>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</si>
  <si>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</si>
  <si>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</si>
  <si>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</si>
  <si>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</si>
  <si>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</si>
  <si>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</si>
  <si>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</si>
  <si>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</si>
  <si>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</si>
  <si>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</si>
  <si>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</si>
  <si>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</si>
  <si>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</si>
  <si>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</si>
  <si>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</si>
  <si>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</si>
  <si>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</si>
  <si>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</si>
  <si>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</si>
  <si>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</si>
  <si>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</si>
  <si>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</si>
  <si>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</si>
  <si>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</si>
  <si>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</si>
  <si>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</si>
  <si>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</si>
  <si>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</si>
  <si>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</si>
  <si>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</si>
  <si>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</si>
  <si>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</si>
  <si>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</si>
  <si>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</si>
  <si>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</si>
  <si>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</si>
  <si>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</si>
  <si>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</si>
  <si>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</si>
  <si>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</si>
  <si>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</si>
  <si>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</si>
  <si>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</si>
  <si>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</si>
  <si>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</si>
  <si>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</si>
  <si>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</si>
  <si>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</si>
  <si>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</si>
  <si>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</si>
  <si>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</si>
  <si>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</si>
  <si>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</si>
  <si>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</si>
  <si>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</si>
  <si>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</si>
  <si>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</si>
  <si>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</si>
  <si>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</si>
  <si>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</si>
  <si>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</si>
  <si>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</si>
  <si>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</si>
  <si>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</si>
  <si>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</si>
  <si>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</si>
  <si>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</si>
  <si>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</si>
  <si>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</si>
  <si>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</si>
  <si>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</si>
  <si>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</si>
  <si>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</si>
  <si>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</si>
  <si>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</si>
  <si>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</si>
  <si>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</si>
  <si>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</si>
  <si>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</si>
  <si>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</si>
  <si>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</si>
  <si>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</si>
  <si>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</si>
  <si>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</si>
  <si>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</si>
  <si>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</si>
  <si>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</si>
  <si>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</si>
  <si>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</si>
  <si>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</si>
  <si>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</si>
  <si>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</si>
  <si>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</si>
  <si>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</si>
  <si>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</si>
  <si>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</si>
  <si>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</si>
  <si>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</si>
  <si>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</si>
  <si>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</si>
  <si>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</si>
  <si>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</si>
  <si>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</si>
  <si>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</si>
  <si>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</si>
  <si>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</si>
  <si>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</si>
  <si>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</si>
  <si>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</si>
  <si>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</si>
  <si>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</si>
  <si>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</si>
  <si>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</si>
  <si>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</si>
  <si>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</si>
  <si>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</si>
  <si>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</si>
  <si>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</si>
  <si>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</si>
  <si>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</si>
  <si>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</si>
  <si>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</si>
  <si>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</si>
  <si>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</si>
  <si>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</si>
  <si>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</si>
  <si>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</si>
  <si>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</si>
  <si>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</si>
  <si>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</si>
  <si>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</si>
  <si>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</si>
  <si>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</si>
  <si>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</si>
  <si>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</si>
  <si>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</si>
  <si>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</si>
  <si>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</si>
  <si>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</si>
  <si>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</si>
  <si>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</si>
  <si>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</si>
  <si>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</si>
  <si>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</si>
  <si>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</si>
  <si>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</si>
  <si>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</si>
  <si>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</si>
  <si>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</si>
  <si>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</si>
  <si>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</si>
  <si>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</si>
  <si>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</si>
  <si>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</si>
  <si>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</si>
  <si>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</si>
  <si>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</si>
  <si>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</si>
  <si>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</si>
  <si>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</si>
  <si>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</si>
  <si>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</si>
  <si>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</si>
  <si>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</si>
  <si>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</si>
  <si>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</si>
  <si>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</si>
  <si>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</si>
  <si>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</si>
  <si>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</si>
  <si>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</si>
  <si>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</si>
  <si>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</si>
  <si>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</si>
  <si>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</si>
  <si>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</si>
  <si>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</si>
  <si>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</si>
  <si>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</si>
  <si>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</si>
  <si>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</si>
  <si>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</si>
  <si>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</si>
  <si>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</si>
  <si>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</si>
  <si>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</si>
  <si>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</si>
  <si>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</si>
  <si>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</si>
  <si>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</si>
  <si>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</si>
  <si>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</si>
  <si>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</si>
  <si>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</si>
  <si>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</si>
  <si>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</si>
  <si>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</si>
  <si>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</si>
  <si>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</si>
  <si>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</si>
  <si>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</si>
  <si>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</si>
  <si>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</si>
  <si>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</si>
  <si>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</si>
  <si>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</si>
  <si>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</si>
  <si>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</si>
  <si>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</si>
  <si>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</si>
  <si>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</si>
  <si>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</si>
  <si>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</si>
  <si>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</si>
  <si>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</si>
  <si>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</si>
  <si>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</si>
  <si>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</si>
  <si>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</si>
  <si>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</si>
  <si>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</si>
  <si>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</si>
  <si>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</si>
  <si>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</si>
  <si>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</si>
  <si>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</si>
  <si>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</si>
  <si>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</si>
  <si>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</si>
  <si>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</si>
  <si>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</si>
  <si>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</si>
  <si>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</si>
  <si>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</si>
  <si>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</si>
  <si>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</si>
  <si>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</si>
  <si>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</si>
  <si>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</si>
  <si>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</si>
  <si>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</si>
  <si>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</si>
  <si>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</si>
  <si>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</si>
  <si>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</si>
  <si>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</si>
  <si>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</si>
  <si>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</si>
  <si>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</si>
  <si>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</si>
  <si>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</si>
  <si>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</si>
  <si>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</si>
  <si>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</si>
  <si>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</si>
  <si>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</si>
  <si>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</si>
  <si>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</si>
  <si>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</si>
  <si>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</si>
  <si>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</si>
  <si>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</si>
  <si>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</si>
  <si>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</si>
  <si>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</si>
  <si>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</si>
  <si>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</si>
  <si>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</si>
  <si>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</si>
  <si>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</si>
  <si>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</si>
  <si>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</si>
  <si>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</si>
  <si>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</si>
  <si>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</si>
  <si>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</si>
  <si>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</si>
  <si>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</si>
  <si>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</si>
  <si>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</si>
  <si>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</si>
  <si>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</si>
  <si>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</si>
  <si>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</si>
  <si>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</si>
  <si>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</si>
  <si>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</si>
  <si>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</si>
  <si>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</si>
  <si>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</si>
  <si>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</si>
  <si>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</si>
  <si>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</si>
  <si>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</si>
  <si>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</si>
  <si>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</si>
  <si>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</si>
  <si>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</si>
  <si>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</si>
  <si>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</si>
  <si>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</si>
  <si>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</si>
  <si>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</si>
  <si>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</si>
  <si>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</si>
  <si>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</si>
  <si>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</si>
  <si>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</si>
  <si>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</si>
  <si>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</si>
  <si>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</si>
  <si>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</si>
  <si>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</si>
  <si>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</si>
  <si>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</si>
  <si>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</si>
  <si>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</si>
  <si>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</si>
  <si>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</si>
  <si>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</si>
  <si>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</si>
  <si>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</si>
  <si>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</si>
  <si>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</si>
  <si>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</si>
  <si>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</si>
  <si>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</si>
  <si>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</si>
  <si>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</si>
  <si>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</si>
  <si>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</si>
  <si>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</si>
  <si>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</si>
  <si>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</si>
  <si>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</si>
  <si>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</si>
  <si>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</si>
  <si>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</si>
  <si>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</si>
  <si>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</si>
  <si>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</si>
  <si>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</si>
  <si>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</si>
  <si>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</si>
  <si>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</si>
  <si>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</si>
  <si>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</si>
  <si>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</si>
  <si>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</si>
  <si>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</si>
  <si>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</si>
  <si>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</si>
  <si>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</si>
  <si>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</si>
  <si>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</si>
  <si>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</si>
  <si>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</si>
  <si>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</si>
  <si>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</si>
  <si>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</si>
  <si>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</si>
  <si>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</si>
  <si>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</si>
  <si>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</si>
  <si>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</si>
  <si>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</si>
  <si>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</si>
  <si>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</si>
  <si>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</si>
  <si>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</si>
  <si>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</si>
  <si>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</si>
  <si>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</si>
  <si>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</si>
  <si>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</si>
  <si>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</si>
  <si>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</si>
  <si>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</si>
  <si>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</si>
  <si>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</si>
  <si>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</si>
  <si>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</si>
  <si>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</si>
  <si>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</si>
  <si>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</si>
  <si>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</si>
  <si>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</si>
  <si>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</si>
  <si>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</si>
  <si>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</si>
  <si>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</si>
  <si>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</si>
  <si>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</si>
  <si>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</si>
  <si>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</si>
  <si>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</si>
  <si>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</si>
  <si>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</si>
  <si>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</si>
  <si>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</si>
  <si>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</si>
  <si>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</si>
  <si>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</si>
  <si>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</si>
  <si>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</si>
  <si>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</si>
  <si>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</si>
  <si>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</si>
  <si>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</si>
  <si>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</si>
  <si>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</si>
  <si>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</si>
  <si>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</si>
  <si>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</si>
  <si>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</si>
  <si>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</si>
  <si>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</si>
  <si>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</si>
  <si>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</si>
  <si>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</si>
  <si>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</si>
  <si>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</si>
  <si>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</si>
  <si>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</si>
  <si>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</si>
  <si>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</si>
  <si>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</si>
  <si>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</si>
  <si>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</si>
  <si>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</si>
  <si>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</si>
  <si>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</si>
  <si>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</si>
  <si>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</si>
  <si>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</si>
  <si>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</si>
  <si>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</si>
  <si>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</si>
  <si>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</si>
  <si>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</si>
  <si>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</si>
  <si>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</si>
  <si>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</si>
  <si>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</si>
  <si>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</si>
  <si>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</si>
  <si>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</si>
  <si>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</si>
  <si>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</si>
  <si>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</si>
  <si>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</si>
  <si>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</si>
  <si>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</si>
  <si>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</si>
  <si>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</si>
  <si>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</si>
  <si>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</si>
  <si>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</si>
  <si>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</si>
  <si>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</si>
  <si>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</si>
  <si>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</si>
  <si>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</si>
  <si>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</si>
  <si>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</si>
  <si>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</si>
  <si>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</si>
  <si>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</si>
  <si>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</si>
  <si>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</si>
  <si>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</si>
  <si>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</si>
  <si>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</si>
  <si>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</si>
  <si>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</si>
  <si>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</si>
  <si>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</si>
  <si>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</si>
  <si>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</si>
  <si>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</si>
  <si>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</si>
  <si>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</si>
  <si>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</si>
  <si>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</si>
  <si>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</si>
  <si>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</si>
  <si>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</si>
  <si>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</si>
  <si>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</si>
  <si>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</si>
  <si>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</si>
  <si>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</si>
  <si>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</si>
  <si>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</si>
  <si>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</si>
  <si>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</si>
  <si>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</si>
  <si>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</si>
  <si>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</si>
  <si>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</si>
  <si>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</si>
  <si>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</si>
  <si>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</si>
  <si>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</si>
  <si>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</si>
  <si>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</si>
  <si>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</si>
  <si>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</si>
  <si>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</si>
  <si>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</si>
  <si>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</si>
  <si>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</si>
  <si>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</si>
  <si>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</si>
  <si>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</si>
  <si>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</si>
  <si>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</si>
  <si>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</si>
  <si>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</si>
  <si>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</si>
  <si>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</si>
  <si>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</si>
  <si>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</si>
  <si>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</si>
  <si>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</si>
  <si>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</si>
  <si>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</si>
  <si>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</si>
  <si>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</si>
  <si>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</si>
  <si>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</si>
  <si>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</si>
  <si>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</si>
  <si>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</si>
  <si>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</si>
  <si>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</si>
  <si>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</si>
  <si>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</si>
  <si>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</si>
  <si>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</si>
  <si>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</si>
  <si>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</si>
  <si>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</si>
  <si>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</si>
  <si>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</si>
  <si>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</si>
  <si>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</si>
  <si>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</si>
  <si>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</si>
  <si>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</si>
  <si>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</si>
  <si>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</si>
  <si>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</si>
  <si>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</si>
  <si>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</si>
  <si>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</si>
  <si>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</si>
  <si>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</si>
  <si>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</si>
  <si>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</si>
  <si>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</si>
  <si>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</si>
  <si>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</si>
  <si>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</si>
  <si>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</si>
  <si>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</si>
  <si>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</si>
  <si>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</si>
  <si>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</si>
  <si>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</si>
  <si>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</si>
  <si>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</si>
  <si>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</si>
  <si>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</si>
  <si>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</si>
  <si>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</si>
  <si>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</si>
  <si>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</si>
  <si>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</si>
  <si>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</si>
  <si>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</si>
  <si>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</si>
  <si>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</si>
  <si>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</si>
  <si>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</si>
  <si>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</si>
  <si>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</si>
  <si>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</si>
  <si>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</si>
  <si>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</si>
  <si>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</si>
  <si>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</si>
  <si>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</si>
  <si>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</si>
  <si>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</si>
  <si>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</si>
  <si>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</si>
  <si>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</si>
  <si>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</si>
  <si>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</si>
  <si>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</si>
  <si>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</si>
  <si>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</si>
  <si>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</si>
  <si>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</si>
  <si>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</si>
  <si>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</si>
  <si>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</si>
  <si>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</si>
  <si>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</si>
  <si>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</si>
  <si>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</si>
  <si>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</si>
  <si>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</si>
  <si>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</si>
  <si>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</si>
  <si>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</si>
  <si>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</si>
  <si>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</si>
  <si>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</si>
  <si>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</si>
  <si>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</si>
  <si>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</si>
  <si>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</si>
  <si>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</si>
  <si>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</si>
  <si>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</si>
  <si>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</si>
  <si>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</si>
  <si>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</si>
  <si>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</si>
  <si>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</si>
  <si>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</si>
  <si>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</si>
  <si>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</si>
  <si>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</si>
  <si>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</si>
  <si>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</si>
  <si>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</si>
  <si>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</si>
  <si>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</si>
  <si>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</si>
  <si>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</si>
  <si>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</si>
  <si>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</si>
  <si>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</si>
  <si>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</si>
  <si>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</si>
  <si>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</si>
  <si>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</si>
  <si>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</si>
  <si>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</si>
  <si>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</si>
  <si>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</si>
  <si>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</si>
  <si>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</si>
  <si>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</si>
  <si>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</si>
  <si>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</si>
  <si>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</si>
  <si>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</si>
  <si>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</si>
  <si>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</si>
  <si>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</si>
  <si>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</si>
  <si>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</si>
  <si>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</si>
  <si>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</si>
  <si>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</si>
  <si>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</si>
  <si>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</si>
  <si>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</si>
  <si>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</si>
  <si>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</si>
  <si>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</si>
  <si>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</si>
  <si>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</si>
  <si>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</si>
  <si>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</si>
  <si>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</si>
  <si>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</si>
  <si>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</si>
  <si>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</si>
  <si>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</si>
  <si>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</si>
  <si>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</si>
  <si>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</si>
  <si>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</si>
  <si>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</si>
  <si>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</si>
  <si>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</si>
  <si>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</si>
  <si>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</si>
  <si>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</si>
  <si>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</si>
  <si>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</si>
  <si>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</si>
  <si>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</si>
  <si>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</si>
  <si>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</si>
  <si>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</si>
  <si>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</si>
  <si>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</si>
  <si>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</si>
  <si>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</si>
  <si>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</si>
  <si>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</si>
  <si>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</si>
  <si>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</si>
  <si>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</si>
  <si>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</si>
  <si>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</si>
  <si>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</si>
  <si>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</si>
  <si>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</si>
  <si>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</si>
  <si>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</si>
  <si>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</si>
  <si>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</si>
  <si>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</si>
  <si>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</si>
  <si>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</si>
  <si>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</si>
  <si>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</si>
  <si>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</si>
  <si>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</si>
  <si>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</si>
  <si>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</si>
  <si>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</si>
  <si>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</si>
  <si>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</si>
  <si>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</si>
  <si>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</si>
  <si>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</si>
  <si>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</si>
  <si>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</si>
  <si>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</si>
  <si>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</si>
  <si>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</si>
  <si>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</si>
  <si>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</si>
  <si>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</si>
  <si>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</si>
  <si>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</si>
  <si>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</si>
  <si>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</si>
  <si>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</si>
  <si>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</si>
  <si>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</si>
  <si>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</si>
  <si>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</si>
  <si>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</si>
  <si>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</si>
  <si>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</si>
  <si>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</si>
  <si>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</si>
  <si>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</si>
  <si>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</si>
  <si>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</si>
  <si>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</si>
  <si>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</si>
  <si>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</si>
  <si>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</si>
  <si>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</si>
  <si>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</si>
  <si>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</si>
  <si>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</si>
  <si>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</si>
  <si>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</si>
  <si>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</si>
  <si>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</si>
  <si>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</si>
  <si>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</si>
  <si>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</si>
  <si>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</si>
  <si>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</si>
  <si>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</si>
  <si>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</si>
  <si>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</si>
  <si>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</si>
  <si>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</si>
  <si>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</si>
  <si>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</si>
  <si>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</si>
  <si>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</si>
  <si>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</si>
  <si>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</si>
  <si>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</si>
  <si>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</si>
  <si>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</si>
  <si>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</si>
  <si>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</si>
  <si>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</si>
  <si>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</si>
  <si>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</si>
  <si>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</si>
  <si>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</si>
  <si>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</si>
  <si>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</si>
  <si>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</si>
  <si>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</si>
  <si>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</si>
  <si>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</si>
  <si>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</si>
  <si>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</si>
  <si>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</si>
  <si>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</si>
  <si>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</si>
  <si>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</si>
  <si>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</si>
  <si>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</si>
  <si>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</si>
  <si>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</si>
  <si>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</si>
  <si>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</si>
  <si>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</si>
  <si>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</si>
  <si>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</si>
  <si>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</si>
  <si>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</si>
  <si>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</si>
  <si>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</si>
  <si>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</si>
  <si>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</si>
  <si>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</si>
  <si>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</si>
  <si>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</si>
  <si>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</si>
  <si>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</si>
  <si>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</si>
  <si>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</si>
  <si>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</si>
  <si>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</si>
  <si>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</si>
  <si>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</si>
  <si>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</si>
  <si>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</si>
  <si>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</si>
  <si>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</si>
  <si>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</si>
  <si>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</si>
  <si>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</si>
  <si>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</si>
  <si>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</si>
  <si>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</si>
  <si>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</si>
  <si>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</si>
  <si>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</si>
  <si>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</si>
  <si>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</si>
  <si>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</si>
  <si>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</si>
  <si>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</si>
  <si>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</si>
  <si>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</si>
  <si>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</si>
  <si>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</si>
  <si>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</si>
  <si>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</si>
  <si>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</si>
  <si>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</si>
  <si>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</si>
  <si>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</si>
  <si>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</si>
  <si>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</si>
  <si>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</si>
  <si>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</si>
  <si>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</si>
  <si>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</si>
  <si>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</si>
  <si>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</si>
  <si>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</si>
  <si>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</si>
  <si>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</si>
  <si>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</si>
  <si>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</si>
  <si>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</si>
  <si>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</si>
  <si>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</si>
  <si>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</si>
  <si>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</si>
  <si>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</si>
  <si>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</si>
  <si>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</si>
  <si>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</si>
  <si>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</si>
  <si>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</si>
  <si>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</si>
  <si>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</si>
  <si>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</si>
  <si>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</si>
  <si>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</si>
  <si>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</si>
  <si>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</si>
  <si>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</si>
  <si>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</si>
  <si>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</si>
  <si>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</si>
  <si>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</si>
  <si>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</si>
  <si>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</si>
  <si>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</si>
  <si>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</si>
  <si>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</si>
  <si>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</si>
  <si>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</si>
  <si>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</si>
  <si>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</si>
  <si>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</si>
  <si>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</si>
  <si>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</si>
  <si>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</si>
  <si>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</si>
  <si>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</si>
  <si>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</si>
  <si>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</si>
  <si>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</si>
  <si>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</si>
  <si>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</si>
  <si>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</si>
  <si>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</si>
  <si>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</si>
  <si>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</si>
  <si>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</si>
  <si>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</si>
  <si>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</si>
  <si>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</si>
  <si>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</si>
  <si>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</si>
  <si>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</si>
  <si>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</si>
  <si>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</si>
  <si>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</si>
  <si>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</si>
  <si>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</si>
  <si>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</si>
  <si>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</si>
  <si>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</si>
  <si>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</si>
  <si>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</si>
  <si>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</si>
  <si>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</si>
  <si>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</si>
  <si>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</si>
  <si>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</si>
  <si>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</si>
  <si>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</si>
  <si>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</si>
  <si>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</si>
  <si>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</si>
  <si>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</si>
  <si>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</si>
  <si>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</si>
  <si>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</si>
  <si>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</si>
  <si>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</si>
  <si>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</si>
  <si>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</si>
  <si>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</si>
  <si>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</si>
  <si>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</si>
  <si>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</si>
  <si>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</si>
  <si>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</si>
  <si>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</si>
  <si>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</si>
  <si>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</si>
  <si>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</si>
  <si>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</si>
  <si>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</si>
  <si>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</si>
  <si>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</si>
  <si>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</si>
  <si>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</si>
  <si>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</si>
  <si>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</si>
  <si>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</si>
  <si>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</si>
  <si>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</si>
  <si>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</si>
  <si>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</si>
  <si>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</si>
  <si>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</si>
  <si>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</si>
  <si>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</si>
  <si>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</si>
  <si>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</si>
  <si>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</si>
  <si>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</si>
  <si>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</si>
  <si>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</si>
  <si>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</si>
  <si>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</si>
  <si>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</si>
  <si>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</si>
  <si>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</si>
  <si>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</si>
  <si>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</si>
  <si>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</si>
  <si>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</si>
  <si>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</si>
  <si>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</si>
  <si>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</si>
  <si>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</si>
  <si>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</si>
  <si>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</si>
  <si>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</si>
  <si>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</si>
  <si>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</si>
  <si>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</si>
  <si>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</si>
  <si>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</si>
  <si>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</si>
  <si>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</si>
  <si>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</si>
  <si>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</si>
  <si>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</si>
  <si>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</si>
  <si>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</si>
  <si>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</si>
  <si>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</si>
  <si>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</si>
  <si>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</si>
  <si>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</si>
  <si>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</si>
  <si>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</si>
  <si>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</si>
  <si>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</si>
  <si>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</si>
  <si>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</si>
  <si>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</si>
  <si>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</si>
  <si>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</si>
  <si>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</si>
  <si>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</si>
  <si>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</si>
  <si>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</si>
  <si>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</si>
  <si>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</si>
  <si>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</si>
  <si>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</si>
  <si>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</si>
  <si>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</si>
  <si>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</si>
  <si>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</si>
  <si>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</si>
  <si>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</si>
  <si>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</si>
  <si>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</si>
  <si>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</si>
  <si>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</si>
  <si>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</si>
  <si>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</si>
  <si>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</si>
  <si>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</si>
  <si>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</si>
  <si>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</si>
  <si>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</si>
  <si>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</si>
  <si>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</si>
  <si>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</si>
  <si>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</si>
  <si>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</si>
  <si>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</si>
  <si>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</si>
  <si>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</si>
  <si>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</si>
  <si>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</si>
  <si>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</si>
  <si>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</si>
  <si>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</si>
  <si>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</si>
  <si>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</si>
  <si>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</si>
  <si>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</si>
  <si>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</si>
  <si>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</si>
  <si>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</si>
  <si>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</si>
  <si>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</si>
  <si>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</si>
  <si>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</si>
  <si>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</si>
  <si>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</si>
  <si>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</si>
  <si>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</si>
  <si>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</si>
  <si>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</si>
  <si>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</si>
  <si>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</si>
  <si>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</si>
  <si>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</si>
  <si>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</si>
  <si>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</si>
  <si>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</si>
  <si>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</si>
  <si>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</si>
  <si>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</si>
  <si>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</si>
  <si>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</si>
  <si>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</si>
  <si>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</si>
  <si>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</si>
  <si>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</si>
  <si>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</si>
  <si>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</si>
  <si>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</si>
  <si>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</si>
  <si>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</si>
  <si>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</si>
  <si>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</si>
  <si>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</si>
  <si>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</si>
  <si>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</si>
  <si>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</si>
  <si>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</si>
  <si>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</si>
  <si>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</si>
  <si>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</si>
  <si>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</si>
  <si>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</si>
  <si>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</si>
  <si>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</si>
  <si>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</si>
  <si>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</si>
  <si>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</si>
  <si>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</si>
  <si>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</si>
  <si>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</si>
  <si>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</si>
  <si>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</si>
  <si>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</si>
  <si>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</si>
  <si>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</si>
  <si>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</si>
  <si>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</si>
  <si>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</si>
  <si>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</si>
  <si>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</si>
  <si>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</si>
  <si>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</si>
  <si>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</si>
  <si>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</si>
  <si>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</si>
  <si>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</si>
  <si>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</si>
  <si>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</si>
  <si>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</si>
  <si>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</si>
  <si>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</si>
  <si>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</si>
  <si>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</si>
  <si>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</si>
  <si>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</si>
  <si>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</si>
  <si>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</si>
  <si>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</si>
  <si>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</si>
  <si>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</si>
  <si>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</si>
  <si>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</si>
  <si>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</si>
  <si>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</si>
  <si>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</si>
  <si>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</si>
  <si>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</si>
  <si>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</si>
  <si>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</si>
  <si>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</si>
  <si>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</si>
  <si>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</si>
  <si>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</si>
  <si>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</si>
  <si>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</si>
  <si>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</si>
  <si>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</si>
  <si>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</si>
  <si>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</si>
  <si>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</si>
  <si>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</si>
  <si>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</si>
  <si>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</si>
  <si>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</si>
  <si>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</si>
  <si>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</si>
  <si>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</si>
  <si>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</si>
  <si>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</si>
  <si>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</si>
  <si>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</si>
  <si>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</si>
  <si>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</si>
  <si>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</si>
  <si>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</si>
  <si>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</si>
  <si>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</si>
  <si>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</si>
  <si>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</si>
  <si>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</si>
  <si>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</si>
  <si>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</si>
  <si>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</si>
  <si>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</si>
  <si>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</si>
  <si>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</si>
  <si>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</si>
  <si>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</si>
  <si>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</si>
  <si>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</si>
  <si>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</si>
  <si>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</si>
  <si>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</si>
  <si>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</si>
  <si>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</si>
  <si>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</si>
  <si>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</si>
  <si>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</si>
  <si>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</si>
  <si>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</si>
  <si>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</si>
  <si>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</si>
  <si>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</si>
  <si>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</si>
  <si>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</si>
  <si>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</si>
  <si>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</si>
  <si>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</si>
  <si>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</si>
  <si>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</si>
  <si>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</si>
  <si>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</si>
  <si>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</si>
  <si>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</si>
  <si>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</si>
  <si>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</si>
  <si>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</si>
  <si>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</si>
  <si>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</si>
  <si>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</si>
  <si>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</si>
  <si>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</si>
  <si>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</si>
  <si>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</si>
  <si>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</si>
  <si>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</si>
  <si>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</si>
  <si>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</si>
  <si>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</si>
  <si>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</si>
  <si>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</si>
  <si>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</si>
  <si>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</si>
  <si>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</si>
  <si>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</si>
  <si>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</si>
  <si>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</si>
  <si>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</si>
  <si>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</si>
  <si>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</si>
  <si>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</si>
  <si>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</si>
  <si>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</si>
  <si>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</si>
  <si>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</si>
  <si>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</si>
  <si>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</si>
  <si>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</si>
  <si>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</si>
  <si>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</si>
  <si>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</si>
  <si>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</si>
  <si>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</si>
  <si>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</si>
  <si>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</si>
  <si>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</si>
  <si>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</si>
  <si>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</si>
  <si>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</si>
  <si>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</si>
  <si>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</si>
  <si>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</si>
  <si>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</si>
  <si>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</si>
  <si>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</si>
  <si>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</si>
  <si>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</si>
  <si>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</si>
  <si>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</si>
  <si>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</si>
  <si>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</si>
  <si>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</si>
  <si>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</si>
  <si>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</si>
  <si>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</si>
  <si>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</si>
  <si>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</si>
  <si>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</si>
  <si>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</si>
  <si>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</si>
  <si>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</si>
  <si>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</si>
  <si>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</si>
  <si>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</si>
  <si>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</si>
  <si>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</si>
  <si>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</si>
  <si>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</si>
  <si>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</si>
  <si>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</si>
  <si>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</si>
  <si>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</si>
  <si>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</si>
  <si>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</si>
  <si>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</si>
  <si>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</si>
  <si>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</si>
  <si>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</si>
  <si>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</si>
  <si>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</si>
  <si>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</si>
  <si>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</si>
  <si>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</si>
  <si>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</si>
  <si>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</si>
  <si>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</si>
  <si>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</si>
  <si>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</si>
  <si>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</si>
  <si>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</si>
  <si>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</si>
  <si>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</si>
  <si>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</si>
  <si>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</si>
  <si>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</si>
  <si>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</si>
  <si>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</si>
  <si>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</si>
  <si>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</si>
  <si>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</si>
  <si>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</si>
  <si>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</si>
  <si>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</si>
  <si>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</si>
  <si>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</si>
  <si>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</si>
  <si>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</si>
  <si>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</si>
  <si>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</si>
  <si>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</si>
  <si>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</si>
  <si>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</si>
  <si>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</si>
  <si>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</si>
  <si>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</si>
  <si>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</si>
  <si>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</si>
  <si>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</si>
  <si>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</si>
  <si>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</si>
  <si>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</si>
  <si>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</si>
  <si>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</si>
  <si>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</si>
  <si>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</si>
  <si>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</si>
  <si>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</si>
  <si>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</si>
  <si>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</si>
  <si>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</si>
  <si>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</si>
  <si>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</si>
  <si>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</si>
  <si>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</si>
  <si>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</si>
  <si>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</si>
  <si>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</si>
  <si>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</si>
  <si>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</si>
  <si>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</si>
  <si>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</si>
  <si>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</si>
  <si>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</si>
  <si>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</si>
  <si>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</si>
  <si>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</si>
  <si>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</si>
  <si>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</si>
  <si>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</si>
  <si>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</si>
  <si>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</si>
  <si>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</si>
  <si>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</si>
  <si>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</si>
  <si>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</si>
  <si>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</si>
  <si>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</si>
  <si>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</si>
  <si>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</si>
  <si>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</si>
  <si>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</si>
  <si>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</si>
  <si>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</si>
  <si>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</si>
  <si>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</si>
  <si>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</si>
  <si>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</si>
  <si>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</si>
  <si>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</si>
  <si>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</si>
  <si>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</si>
  <si>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</si>
  <si>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</si>
  <si>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</si>
  <si>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</si>
  <si>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</si>
  <si>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</si>
  <si>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</si>
  <si>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</si>
  <si>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</si>
  <si>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</si>
  <si>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</si>
  <si>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</si>
  <si>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</si>
  <si>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</si>
  <si>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</si>
  <si>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</si>
  <si>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</si>
  <si>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</si>
  <si>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</si>
  <si>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</si>
  <si>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</si>
  <si>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</si>
  <si>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</si>
  <si>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</si>
  <si>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</si>
  <si>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</si>
  <si>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</si>
  <si>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</si>
  <si>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</si>
  <si>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</si>
  <si>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</si>
  <si>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</si>
  <si>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</si>
  <si>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</si>
  <si>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</si>
  <si>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</si>
  <si>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</si>
  <si>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</si>
  <si>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</si>
  <si>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</si>
  <si>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</si>
  <si>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</si>
  <si>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</si>
  <si>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</si>
  <si>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</si>
  <si>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</si>
  <si>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</si>
  <si>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</si>
  <si>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</si>
  <si>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</si>
  <si>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</si>
  <si>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</si>
  <si>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</si>
  <si>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</si>
  <si>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</si>
  <si>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</si>
  <si>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</si>
  <si>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</si>
  <si>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</si>
  <si>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</si>
  <si>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</si>
  <si>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</si>
  <si>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</si>
  <si>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</si>
  <si>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</si>
  <si>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</si>
  <si>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</si>
  <si>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</si>
  <si>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</si>
  <si>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</si>
  <si>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</si>
  <si>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</si>
  <si>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</si>
  <si>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</si>
  <si>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</si>
  <si>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</si>
  <si>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</si>
  <si>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</si>
  <si>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</si>
  <si>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</si>
  <si>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</si>
  <si>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</si>
  <si>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</si>
  <si>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</si>
  <si>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</si>
  <si>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</si>
  <si>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</si>
  <si>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</si>
  <si>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</si>
  <si>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</si>
  <si>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</si>
  <si>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</si>
  <si>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</si>
  <si>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</si>
  <si>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</si>
  <si>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</si>
  <si>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</si>
  <si>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</si>
  <si>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</si>
  <si>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</si>
  <si>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</si>
  <si>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</si>
  <si>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</si>
  <si>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</si>
  <si>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</si>
  <si>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</si>
  <si>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</si>
  <si>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</si>
  <si>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</si>
  <si>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</si>
  <si>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</si>
  <si>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</si>
  <si>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</si>
  <si>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</si>
  <si>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</si>
  <si>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</si>
  <si>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</si>
  <si>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</si>
  <si>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</si>
  <si>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</si>
  <si>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</si>
  <si>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</si>
  <si>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</si>
  <si>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</si>
  <si>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</si>
  <si>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</si>
  <si>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</si>
  <si>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</si>
  <si>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</si>
  <si>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</si>
  <si>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</si>
  <si>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</si>
  <si>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</si>
  <si>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</si>
  <si>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</si>
  <si>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</si>
  <si>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</si>
  <si>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</si>
  <si>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</si>
  <si>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</si>
  <si>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</si>
  <si>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</si>
  <si>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</si>
  <si>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</si>
  <si>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</si>
  <si>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</si>
  <si>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</si>
  <si>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</si>
  <si>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</si>
  <si>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</si>
  <si>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</si>
  <si>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</si>
  <si>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</si>
  <si>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</si>
  <si>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</si>
  <si>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</si>
  <si>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</si>
  <si>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</si>
  <si>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</si>
  <si>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</si>
  <si>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</si>
  <si>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</si>
  <si>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</si>
  <si>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</si>
  <si>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</si>
  <si>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</si>
  <si>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</si>
  <si>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</si>
  <si>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</si>
  <si>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</si>
  <si>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</si>
  <si>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</si>
  <si>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</si>
  <si>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</si>
  <si>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</si>
  <si>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</si>
  <si>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</si>
  <si>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</si>
  <si>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</si>
  <si>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</si>
  <si>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</si>
  <si>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</si>
  <si>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</si>
  <si>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</si>
  <si>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</si>
  <si>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</si>
  <si>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</si>
  <si>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</si>
  <si>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</si>
  <si>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</si>
  <si>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</si>
  <si>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</si>
  <si>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</si>
  <si>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</si>
  <si>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</si>
  <si>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</si>
  <si>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</si>
  <si>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</si>
  <si>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</si>
  <si>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</si>
  <si>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</si>
  <si>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</si>
  <si>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</si>
  <si>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</si>
  <si>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</si>
  <si>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</si>
  <si>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</si>
  <si>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</si>
  <si>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</si>
  <si>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</si>
  <si>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</si>
  <si>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</si>
  <si>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</si>
  <si>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</si>
  <si>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</si>
  <si>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</si>
  <si>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</si>
  <si>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</si>
  <si>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</si>
  <si>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</si>
  <si>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</si>
  <si>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</si>
  <si>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</si>
  <si>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</si>
  <si>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</si>
  <si>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</si>
  <si>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</si>
  <si>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</si>
  <si>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</si>
  <si>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</si>
  <si>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</si>
  <si>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</si>
  <si>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</si>
  <si>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</si>
  <si>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</si>
  <si>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</si>
  <si>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</si>
  <si>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</si>
  <si>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</si>
  <si>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</si>
  <si>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</si>
  <si>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</si>
  <si>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</si>
  <si>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</si>
  <si>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</si>
  <si>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</si>
  <si>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</si>
  <si>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</si>
  <si>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</si>
  <si>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</si>
  <si>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</si>
  <si>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</si>
  <si>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</si>
  <si>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</si>
  <si>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</si>
  <si>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</si>
  <si>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</si>
  <si>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</si>
  <si>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</si>
  <si>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</si>
  <si>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</si>
  <si>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</si>
  <si>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</si>
  <si>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</si>
  <si>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</si>
  <si>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</si>
  <si>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</si>
  <si>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</si>
  <si>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</si>
  <si>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</si>
  <si>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</si>
  <si>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</si>
  <si>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</si>
  <si>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</si>
  <si>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</si>
  <si>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</si>
  <si>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</si>
  <si>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</si>
  <si>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</si>
  <si>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</si>
  <si>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</si>
  <si>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</si>
  <si>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</si>
  <si>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</si>
  <si>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</si>
  <si>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</si>
  <si>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</si>
  <si>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</si>
  <si>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</si>
  <si>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</si>
  <si>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</si>
  <si>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</si>
  <si>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</si>
  <si>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</si>
  <si>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</si>
  <si>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</si>
  <si>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</si>
  <si>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</si>
  <si>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</si>
  <si>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</si>
  <si>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</si>
  <si>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</si>
  <si>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</si>
  <si>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</si>
  <si>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</si>
  <si>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</si>
  <si>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</si>
  <si>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</si>
  <si>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</si>
  <si>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</si>
  <si>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</si>
  <si>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</si>
  <si>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</si>
  <si>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</si>
  <si>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</si>
  <si>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</si>
  <si>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</si>
  <si>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</si>
  <si>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</si>
  <si>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</si>
  <si>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</si>
  <si>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</si>
  <si>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</si>
  <si>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</si>
  <si>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</si>
  <si>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</si>
  <si>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</si>
  <si>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</si>
  <si>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</si>
  <si>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</si>
  <si>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</si>
  <si>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</si>
  <si>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</si>
  <si>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</si>
  <si>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</si>
  <si>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</si>
  <si>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</si>
  <si>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</si>
  <si>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</si>
  <si>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</si>
  <si>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</si>
  <si>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</si>
  <si>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</si>
  <si>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</si>
  <si>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</si>
  <si>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</si>
  <si>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</si>
  <si>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</si>
  <si>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</si>
  <si>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</si>
  <si>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</si>
  <si>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</si>
  <si>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</si>
  <si>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</si>
  <si>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</si>
  <si>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</si>
  <si>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</si>
  <si>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</si>
  <si>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</si>
  <si>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</si>
  <si>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</si>
  <si>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</si>
  <si>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</si>
  <si>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</si>
  <si>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</si>
  <si>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</si>
  <si>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</si>
  <si>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</si>
  <si>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</si>
  <si>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</si>
  <si>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</si>
  <si>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</si>
  <si>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</si>
  <si>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</si>
  <si>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</si>
  <si>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</si>
  <si>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</si>
  <si>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</si>
  <si>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</si>
  <si>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</si>
  <si>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</si>
  <si>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</si>
  <si>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</si>
  <si>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</si>
  <si>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</si>
  <si>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</si>
  <si>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</si>
  <si>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</si>
  <si>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</si>
  <si>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</si>
  <si>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</si>
  <si>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</si>
  <si>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</si>
  <si>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</si>
  <si>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</si>
  <si>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</si>
  <si>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</si>
  <si>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</si>
  <si>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</si>
  <si>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</si>
  <si>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</si>
  <si>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</si>
  <si>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</si>
  <si>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</si>
  <si>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</si>
  <si>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</si>
  <si>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</si>
  <si>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</si>
  <si>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</si>
  <si>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</si>
  <si>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</si>
  <si>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</si>
  <si>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</si>
  <si>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</si>
  <si>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</si>
  <si>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</si>
  <si>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</si>
  <si>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</si>
  <si>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</si>
  <si>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</si>
  <si>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</si>
  <si>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</si>
  <si>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</si>
  <si>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</si>
  <si>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</si>
  <si>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</si>
  <si>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</si>
  <si>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</si>
  <si>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</si>
  <si>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</si>
  <si>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</si>
  <si>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</si>
  <si>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</si>
  <si>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</si>
  <si>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</si>
  <si>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</si>
  <si>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</si>
  <si>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</si>
  <si>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</si>
  <si>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</si>
  <si>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</si>
  <si>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</si>
  <si>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</si>
  <si>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</si>
  <si>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</si>
  <si>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</si>
  <si>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</si>
  <si>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</si>
  <si>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</si>
  <si>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</si>
  <si>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</si>
  <si>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</si>
  <si>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</si>
  <si>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</si>
  <si>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</si>
  <si>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</si>
  <si>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</si>
  <si>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</si>
  <si>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</si>
  <si>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</si>
  <si>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</si>
  <si>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</si>
  <si>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</si>
  <si>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</si>
  <si>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</si>
  <si>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</si>
  <si>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</si>
  <si>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</si>
  <si>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</si>
  <si>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</si>
  <si>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</si>
  <si>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</si>
  <si>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</si>
  <si>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</si>
  <si>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</si>
  <si>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</si>
  <si>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</si>
  <si>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</si>
  <si>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</si>
  <si>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</si>
  <si>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</si>
  <si>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</si>
  <si>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</si>
  <si>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</si>
  <si>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</si>
  <si>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</si>
  <si>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</si>
  <si>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</si>
  <si>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</si>
  <si>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</si>
  <si>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</si>
  <si>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</si>
  <si>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</si>
  <si>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</si>
  <si>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</si>
  <si>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</si>
  <si>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</si>
  <si>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</si>
  <si>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</si>
  <si>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</si>
  <si>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</si>
  <si>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</si>
  <si>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</si>
  <si>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</si>
  <si>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</si>
  <si>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</si>
  <si>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</si>
  <si>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</si>
  <si>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</si>
  <si>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</si>
  <si>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</si>
  <si>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</si>
  <si>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</si>
  <si>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</si>
  <si>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</si>
  <si>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</si>
  <si>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</si>
  <si>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</si>
  <si>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</si>
  <si>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</si>
  <si>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</si>
  <si>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</si>
  <si>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</si>
  <si>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</si>
  <si>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</si>
  <si>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</si>
  <si>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</si>
  <si>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</si>
  <si>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</si>
  <si>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</si>
  <si>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</si>
  <si>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</si>
  <si>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</si>
  <si>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</si>
  <si>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</si>
  <si>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</si>
  <si>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</si>
  <si>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</si>
  <si>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</si>
  <si>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</si>
  <si>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</si>
  <si>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</si>
  <si>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</si>
  <si>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</si>
  <si>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</si>
  <si>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</si>
  <si>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</si>
  <si>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</si>
  <si>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</si>
  <si>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</si>
  <si>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</si>
  <si>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</si>
  <si>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</si>
  <si>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</si>
  <si>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</si>
  <si>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</si>
  <si>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</si>
  <si>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</si>
  <si>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</si>
  <si>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</si>
  <si>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</si>
  <si>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</si>
  <si>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</si>
  <si>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</si>
  <si>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</si>
  <si>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</si>
  <si>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</si>
  <si>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</si>
  <si>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</si>
  <si>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</si>
  <si>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</si>
  <si>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</si>
  <si>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</si>
  <si>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</si>
  <si>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</si>
  <si>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</si>
  <si>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</si>
  <si>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</si>
  <si>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</si>
  <si>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</si>
  <si>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</si>
  <si>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</si>
  <si>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</si>
  <si>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</si>
  <si>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</si>
  <si>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</si>
  <si>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</si>
  <si>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</si>
  <si>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</si>
  <si>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</si>
  <si>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</si>
  <si>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</si>
  <si>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</si>
  <si>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</si>
  <si>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</si>
  <si>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</si>
  <si>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</si>
  <si>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</si>
  <si>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</si>
  <si>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</si>
  <si>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</si>
  <si>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</si>
  <si>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</si>
  <si>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</si>
  <si>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</si>
  <si>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</si>
  <si>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</si>
  <si>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</si>
  <si>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</si>
  <si>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</si>
  <si>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</si>
  <si>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</si>
  <si>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</si>
  <si>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</si>
  <si>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</si>
  <si>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</si>
  <si>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</si>
  <si>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</si>
  <si>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</si>
  <si>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</si>
  <si>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</si>
  <si>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</si>
  <si>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</si>
  <si>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</si>
  <si>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</si>
  <si>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</si>
  <si>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</si>
  <si>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</si>
  <si>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</si>
  <si>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</si>
  <si>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</si>
  <si>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</si>
  <si>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</si>
  <si>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</si>
  <si>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</si>
  <si>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</si>
  <si>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</si>
  <si>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</si>
  <si>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</si>
  <si>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</si>
  <si>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</si>
  <si>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</si>
  <si>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</si>
  <si>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</si>
  <si>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</si>
  <si>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</si>
  <si>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</si>
  <si>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</si>
  <si>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</si>
  <si>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</si>
  <si>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</si>
  <si>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</si>
  <si>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</si>
  <si>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</si>
  <si>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</si>
  <si>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</si>
  <si>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</si>
  <si>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</si>
  <si>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</si>
  <si>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</si>
  <si>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</si>
  <si>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</si>
  <si>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</si>
  <si>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</si>
  <si>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</si>
  <si>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</si>
  <si>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</si>
  <si>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</si>
  <si>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</si>
  <si>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</si>
  <si>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</si>
  <si>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</si>
  <si>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</si>
  <si>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</si>
  <si>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</si>
  <si>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</si>
  <si>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</si>
  <si>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</si>
  <si>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</si>
  <si>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</si>
  <si>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</si>
  <si>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</si>
  <si>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</si>
  <si>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</si>
  <si>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</si>
  <si>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</si>
  <si>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</si>
  <si>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</si>
  <si>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</si>
  <si>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</si>
  <si>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</si>
  <si>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</si>
  <si>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</si>
  <si>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</si>
  <si>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</si>
  <si>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</si>
  <si>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</si>
  <si>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</si>
  <si>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</si>
  <si>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</si>
  <si>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</si>
  <si>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</si>
  <si>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</si>
  <si>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</si>
  <si>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</si>
  <si>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</si>
  <si>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</si>
  <si>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</si>
  <si>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</si>
  <si>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</si>
  <si>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</si>
  <si>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</si>
  <si>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</si>
  <si>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</si>
  <si>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</si>
  <si>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</si>
  <si>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</si>
  <si>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</si>
  <si>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</si>
  <si>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</si>
  <si>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</si>
  <si>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</si>
  <si>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</si>
  <si>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</si>
  <si>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</si>
  <si>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</si>
  <si>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</si>
  <si>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</si>
  <si>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</si>
  <si>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</si>
  <si>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</si>
  <si>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</si>
  <si>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</si>
  <si>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</si>
  <si>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</si>
  <si>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</si>
  <si>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</si>
  <si>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</si>
  <si>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</si>
  <si>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</si>
  <si>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</si>
  <si>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</si>
  <si>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</si>
  <si>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</si>
  <si>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</si>
  <si>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</si>
  <si>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</si>
  <si>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</si>
  <si>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</si>
  <si>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</si>
  <si>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</si>
  <si>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</si>
  <si>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</si>
  <si>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</si>
  <si>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</si>
  <si>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</si>
  <si>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</si>
  <si>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</si>
  <si>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</si>
  <si>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</si>
  <si>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</si>
  <si>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</si>
  <si>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</si>
  <si>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</si>
  <si>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</si>
  <si>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</si>
  <si>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</si>
  <si>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</si>
  <si>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</si>
  <si>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</si>
  <si>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</si>
  <si>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</si>
  <si>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</si>
  <si>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</si>
  <si>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</si>
  <si>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</si>
  <si>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</si>
  <si>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</si>
  <si>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</si>
  <si>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</si>
  <si>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</si>
  <si>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</si>
  <si>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</si>
  <si>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</si>
  <si>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</si>
  <si>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</si>
  <si>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</si>
  <si>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</si>
  <si>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</si>
  <si>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</si>
  <si>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</si>
  <si>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</si>
  <si>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</si>
  <si>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</si>
  <si>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</si>
  <si>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</si>
  <si>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</si>
  <si>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</si>
  <si>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</si>
  <si>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</si>
  <si>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</si>
  <si>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</si>
  <si>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</si>
  <si>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</si>
  <si>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</si>
  <si>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</si>
  <si>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</si>
  <si>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</si>
  <si>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</si>
  <si>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</si>
  <si>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</si>
  <si>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</si>
  <si>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</si>
  <si>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</si>
  <si>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</si>
  <si>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</si>
  <si>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</si>
  <si>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</si>
  <si>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</si>
  <si>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</si>
  <si>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</si>
  <si>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</si>
  <si>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</si>
  <si>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</si>
  <si>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</si>
  <si>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</si>
  <si>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</si>
  <si>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</si>
  <si>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</si>
  <si>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</si>
  <si>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</si>
  <si>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</si>
  <si>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</si>
  <si>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</si>
  <si>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</si>
  <si>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</si>
  <si>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</si>
  <si>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</si>
  <si>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</si>
  <si>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</si>
  <si>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</si>
  <si>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</si>
  <si>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</si>
  <si>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</si>
  <si>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</si>
  <si>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</si>
  <si>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</si>
  <si>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</si>
  <si>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</si>
  <si>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</si>
  <si>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</si>
  <si>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</si>
  <si>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</si>
  <si>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</si>
  <si>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</si>
  <si>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</si>
  <si>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</si>
  <si>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</si>
  <si>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</si>
  <si>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</si>
  <si>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</si>
  <si>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</si>
  <si>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</si>
  <si>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</si>
  <si>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</si>
  <si>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</si>
  <si>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</si>
  <si>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</si>
  <si>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</si>
  <si>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</si>
  <si>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</si>
  <si>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</si>
  <si>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</si>
  <si>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</si>
  <si>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</si>
  <si>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</si>
  <si>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</si>
  <si>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</si>
  <si>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</si>
  <si>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</si>
  <si>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</si>
  <si>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</si>
  <si>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</si>
  <si>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</si>
  <si>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</si>
  <si>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</si>
  <si>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</si>
  <si>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</si>
  <si>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</si>
  <si>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</si>
  <si>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</si>
  <si>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</si>
  <si>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</si>
  <si>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</si>
  <si>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</si>
  <si>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</si>
  <si>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</si>
  <si>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</si>
  <si>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</si>
  <si>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</si>
  <si>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</si>
  <si>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</si>
  <si>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</si>
  <si>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</si>
  <si>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</si>
  <si>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</si>
  <si>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</si>
  <si>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</si>
  <si>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</si>
  <si>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</si>
  <si>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</si>
  <si>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</si>
  <si>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</si>
  <si>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</si>
  <si>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</si>
  <si>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</si>
  <si>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</si>
  <si>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</si>
  <si>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</si>
  <si>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</si>
  <si>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</si>
  <si>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</si>
  <si>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</si>
  <si>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</si>
  <si>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</si>
  <si>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</si>
  <si>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</si>
  <si>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</si>
  <si>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</si>
  <si>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</si>
  <si>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</si>
  <si>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</si>
  <si>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</si>
  <si>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</si>
  <si>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</si>
  <si>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</si>
  <si>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</si>
  <si>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</si>
  <si>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</si>
  <si>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</si>
  <si>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</si>
  <si>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</si>
  <si>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</si>
  <si>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</si>
  <si>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</si>
  <si>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</si>
  <si>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</si>
  <si>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</si>
  <si>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</si>
  <si>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</si>
  <si>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</si>
  <si>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</si>
  <si>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</si>
  <si>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</si>
  <si>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</si>
  <si>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</si>
  <si>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</si>
  <si>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</si>
  <si>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</si>
  <si>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</si>
  <si>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</si>
  <si>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</si>
  <si>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</si>
  <si>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</si>
  <si>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</si>
  <si>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</si>
  <si>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</si>
  <si>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</si>
  <si>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</si>
  <si>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</si>
  <si>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</si>
  <si>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</si>
  <si>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</si>
  <si>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</si>
  <si>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</si>
  <si>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</si>
  <si>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</si>
  <si>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</si>
  <si>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</si>
  <si>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</si>
  <si>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</si>
  <si>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</si>
  <si>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</si>
  <si>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</si>
  <si>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</si>
  <si>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</si>
  <si>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</si>
  <si>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</si>
  <si>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</si>
  <si>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</si>
  <si>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</si>
  <si>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</si>
  <si>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</si>
  <si>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</si>
  <si>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</si>
  <si>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</si>
  <si>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</si>
  <si>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</si>
  <si>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</si>
  <si>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</si>
  <si>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</si>
  <si>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</si>
  <si>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</si>
  <si>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</si>
  <si>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</si>
  <si>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</si>
  <si>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</si>
  <si>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</si>
  <si>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</si>
  <si>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</si>
  <si>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</si>
  <si>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</si>
  <si>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</si>
  <si>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</si>
  <si>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</si>
  <si>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</si>
  <si>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</si>
  <si>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</si>
  <si>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</si>
  <si>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</si>
  <si>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</si>
  <si>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</si>
  <si>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</si>
  <si>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</si>
  <si>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</si>
  <si>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</si>
  <si>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</si>
  <si>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</si>
  <si>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</si>
  <si>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</si>
  <si>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</si>
  <si>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</si>
  <si>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</si>
  <si>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</si>
  <si>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</si>
  <si>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</si>
  <si>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</si>
  <si>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</si>
  <si>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</si>
  <si>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</si>
  <si>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</si>
  <si>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</si>
  <si>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</si>
  <si>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</si>
  <si>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</si>
  <si>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</si>
  <si>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</si>
  <si>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</si>
  <si>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</si>
  <si>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</si>
  <si>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</si>
  <si>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</si>
  <si>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</si>
  <si>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</si>
  <si>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</si>
  <si>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</si>
  <si>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</si>
  <si>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</si>
  <si>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</si>
  <si>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</si>
  <si>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</si>
  <si>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</si>
  <si>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</si>
  <si>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</si>
  <si>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</si>
  <si>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</si>
  <si>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</si>
  <si>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</si>
  <si>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</si>
  <si>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</si>
  <si>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</si>
  <si>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</si>
  <si>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</si>
  <si>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</si>
  <si>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</si>
  <si>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</si>
  <si>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</si>
  <si>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</si>
  <si>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</si>
  <si>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</si>
  <si>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</si>
  <si>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</si>
  <si>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</si>
  <si>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</si>
  <si>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</si>
  <si>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</si>
  <si>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</si>
  <si>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</si>
  <si>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</si>
  <si>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</si>
  <si>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</si>
  <si>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</si>
  <si>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</si>
  <si>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</si>
  <si>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</si>
  <si>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</si>
  <si>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</si>
  <si>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</si>
  <si>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</si>
  <si>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</si>
  <si>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</si>
  <si>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</si>
  <si>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</si>
  <si>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</si>
  <si>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</si>
  <si>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</si>
  <si>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</si>
  <si>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</si>
  <si>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</si>
  <si>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</si>
  <si>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</si>
  <si>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</si>
  <si>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</si>
  <si>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</si>
  <si>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</si>
  <si>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</si>
  <si>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</si>
  <si>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</si>
  <si>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</si>
  <si>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</si>
  <si>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</si>
  <si>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</si>
  <si>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</si>
  <si>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</si>
  <si>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</si>
  <si>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</si>
  <si>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</si>
  <si>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</si>
  <si>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</si>
  <si>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</si>
  <si>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</si>
  <si>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</si>
  <si>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</si>
  <si>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</si>
  <si>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</si>
  <si>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</si>
  <si>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</si>
  <si>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</si>
  <si>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</si>
  <si>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</si>
  <si>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</si>
  <si>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</si>
  <si>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</si>
  <si>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</si>
  <si>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</si>
  <si>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</si>
  <si>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</si>
  <si>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</si>
  <si>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</si>
  <si>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</si>
  <si>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</si>
  <si>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</si>
  <si>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</si>
  <si>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</si>
  <si>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</si>
  <si>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</si>
  <si>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</si>
  <si>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</si>
  <si>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</si>
  <si>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</si>
  <si>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</si>
  <si>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</si>
  <si>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</si>
  <si>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</si>
  <si>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</si>
  <si>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</si>
  <si>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</si>
  <si>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</si>
  <si>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</si>
  <si>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</si>
  <si>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</si>
  <si>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</si>
  <si>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</si>
  <si>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</si>
  <si>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</si>
  <si>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</si>
  <si>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</si>
  <si>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</si>
  <si>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</si>
  <si>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</si>
  <si>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</si>
  <si>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</si>
  <si>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</si>
  <si>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</si>
  <si>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</si>
  <si>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</si>
  <si>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</si>
  <si>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</si>
  <si>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</si>
  <si>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</si>
  <si>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</si>
  <si>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</si>
  <si>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</si>
  <si>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</si>
  <si>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</si>
  <si>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</si>
  <si>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</si>
  <si>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</si>
  <si>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</si>
  <si>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</si>
  <si>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</si>
  <si>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</si>
  <si>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</si>
  <si>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</si>
  <si>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</si>
  <si>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</si>
  <si>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</si>
  <si>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</si>
  <si>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</si>
  <si>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</si>
  <si>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</si>
  <si>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</si>
  <si>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</si>
  <si>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</si>
  <si>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</si>
  <si>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</si>
  <si>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</si>
  <si>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</si>
  <si>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</si>
  <si>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</si>
  <si>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</si>
  <si>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</si>
  <si>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</si>
  <si>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</si>
  <si>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</si>
  <si>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</si>
  <si>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</si>
  <si>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</si>
  <si>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</si>
  <si>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</si>
  <si>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</si>
  <si>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</si>
  <si>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</si>
  <si>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</si>
  <si>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</si>
  <si>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</si>
  <si>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</si>
  <si>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</si>
  <si>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</si>
  <si>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</si>
  <si>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</si>
  <si>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</si>
  <si>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</si>
  <si>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</si>
  <si>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</si>
  <si>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</si>
  <si>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</si>
  <si>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</si>
  <si>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</si>
  <si>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</si>
  <si>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</si>
  <si>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</si>
  <si>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</si>
  <si>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</si>
  <si>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</si>
  <si>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</si>
  <si>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</si>
  <si>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</si>
  <si>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</si>
  <si>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</si>
  <si>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</si>
  <si>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</si>
  <si>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</si>
  <si>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</si>
  <si>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</si>
  <si>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</si>
  <si>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</si>
  <si>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</si>
  <si>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</si>
  <si>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</si>
  <si>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</si>
  <si>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</si>
  <si>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</si>
  <si>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</si>
  <si>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</si>
  <si>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</si>
  <si>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</si>
  <si>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</si>
  <si>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</si>
  <si>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</si>
  <si>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</si>
  <si>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</si>
  <si>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</si>
  <si>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</si>
  <si>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</si>
  <si>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</si>
  <si>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</si>
  <si>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</si>
  <si>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</si>
  <si>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</si>
  <si>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</si>
  <si>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</si>
  <si>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</si>
  <si>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</si>
  <si>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</si>
  <si>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</si>
  <si>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</si>
  <si>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</si>
  <si>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</si>
  <si>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</si>
  <si>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</si>
  <si>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</si>
  <si>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</si>
  <si>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</si>
  <si>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</si>
  <si>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</si>
  <si>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</si>
  <si>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</si>
  <si>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</si>
  <si>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</si>
  <si>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</si>
  <si>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</si>
  <si>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</si>
  <si>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</si>
  <si>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</si>
  <si>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</si>
  <si>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</si>
  <si>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</si>
  <si>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</si>
  <si>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</si>
  <si>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</si>
  <si>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</si>
  <si>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</si>
  <si>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</si>
  <si>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</si>
  <si>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</si>
  <si>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</si>
  <si>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</si>
  <si>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</si>
  <si>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</si>
  <si>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</si>
  <si>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</si>
  <si>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</si>
  <si>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</si>
  <si>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</si>
  <si>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</si>
  <si>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</si>
  <si>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</si>
  <si>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</si>
  <si>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</si>
  <si>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</si>
  <si>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</si>
  <si>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</si>
  <si>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</si>
  <si>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</si>
  <si>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</si>
  <si>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</si>
  <si>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</si>
  <si>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</si>
  <si>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</si>
  <si>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</si>
  <si>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</si>
  <si>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</si>
  <si>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</si>
  <si>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</si>
  <si>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</si>
  <si>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</si>
  <si>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</si>
  <si>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</si>
  <si>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</si>
  <si>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</si>
  <si>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</si>
  <si>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</si>
  <si>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</si>
  <si>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</si>
  <si>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</si>
  <si>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</si>
  <si>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</si>
  <si>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</si>
  <si>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</si>
  <si>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</si>
  <si>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</si>
  <si>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</si>
  <si>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</si>
  <si>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</si>
  <si>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</si>
  <si>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</si>
  <si>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</si>
  <si>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</si>
  <si>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</si>
  <si>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</si>
  <si>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</si>
  <si>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</si>
  <si>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</si>
  <si>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</si>
  <si>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</si>
  <si>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</si>
  <si>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</si>
  <si>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</si>
  <si>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</si>
  <si>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</si>
  <si>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</si>
  <si>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</si>
  <si>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</si>
  <si>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</si>
  <si>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</si>
  <si>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</si>
  <si>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</si>
  <si>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</si>
  <si>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</si>
  <si>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</si>
  <si>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</si>
  <si>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</si>
  <si>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</si>
  <si>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</si>
  <si>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</si>
  <si>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</si>
  <si>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</si>
  <si>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</si>
  <si>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</si>
  <si>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</si>
  <si>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</si>
  <si>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</si>
  <si>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</si>
  <si>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</si>
  <si>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</si>
  <si>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</si>
  <si>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</si>
  <si>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</si>
  <si>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</si>
  <si>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</si>
  <si>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</si>
  <si>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</si>
  <si>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</si>
  <si>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</si>
  <si>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</si>
  <si>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</si>
  <si>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</si>
  <si>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</si>
  <si>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</si>
  <si>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</si>
  <si>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</si>
  <si>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</si>
  <si>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</si>
  <si>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</si>
  <si>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</si>
  <si>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</si>
  <si>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</si>
  <si>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</si>
  <si>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</si>
  <si>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</si>
  <si>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</si>
  <si>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</si>
  <si>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</si>
  <si>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</si>
  <si>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</si>
  <si>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</si>
  <si>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</si>
  <si>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</si>
  <si>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</si>
  <si>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</si>
  <si>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</si>
  <si>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</si>
  <si>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</si>
  <si>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</si>
  <si>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</si>
  <si>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</si>
  <si>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</si>
  <si>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</si>
  <si>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</si>
  <si>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</si>
  <si>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</si>
  <si>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</si>
  <si>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</si>
  <si>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</si>
  <si>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</si>
  <si>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</si>
  <si>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</si>
  <si>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</si>
  <si>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</si>
  <si>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</si>
  <si>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</si>
  <si>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</si>
  <si>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</si>
  <si>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</si>
  <si>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</si>
  <si>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</si>
  <si>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</si>
  <si>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</si>
  <si>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</si>
  <si>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</si>
  <si>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</si>
  <si>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</si>
  <si>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</si>
  <si>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</si>
  <si>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</si>
  <si>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</si>
  <si>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</si>
  <si>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</si>
  <si>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</si>
  <si>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</si>
  <si>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</si>
  <si>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</si>
  <si>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</si>
  <si>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</si>
  <si>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</si>
  <si>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</si>
  <si>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</si>
  <si>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</si>
  <si>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</si>
  <si>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</si>
  <si>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</si>
  <si>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</si>
  <si>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</si>
  <si>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</si>
  <si>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</si>
  <si>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</si>
  <si>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</si>
  <si>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</si>
  <si>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</si>
  <si>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</si>
  <si>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</si>
  <si>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</si>
  <si>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</si>
  <si>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</si>
  <si>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</si>
  <si>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</si>
  <si>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</si>
  <si>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</si>
  <si>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</si>
  <si>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</si>
  <si>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</si>
  <si>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</si>
  <si>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</si>
  <si>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</si>
  <si>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</si>
  <si>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</si>
  <si>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</si>
  <si>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</si>
  <si>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</si>
  <si>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</si>
  <si>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</si>
  <si>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</si>
  <si>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</si>
  <si>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</si>
  <si>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</si>
  <si>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</si>
  <si>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</si>
  <si>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</si>
  <si>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</si>
  <si>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</si>
  <si>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</si>
  <si>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</si>
  <si>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</si>
  <si>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</si>
  <si>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</si>
  <si>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</si>
  <si>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</si>
  <si>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</si>
  <si>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</si>
  <si>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</si>
  <si>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</si>
  <si>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</si>
  <si>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</si>
  <si>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</si>
  <si>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</si>
  <si>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</si>
  <si>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</si>
  <si>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</si>
  <si>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</si>
  <si>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</si>
  <si>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</si>
  <si>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</si>
  <si>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</si>
  <si>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</si>
  <si>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</si>
  <si>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</si>
  <si>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</si>
  <si>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</si>
  <si>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</si>
  <si>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</si>
  <si>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</si>
  <si>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</si>
  <si>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</si>
  <si>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</si>
  <si>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</si>
  <si>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</si>
  <si>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</si>
  <si>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</si>
  <si>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</si>
  <si>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</si>
  <si>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</si>
  <si>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</si>
  <si>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</si>
  <si>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</si>
  <si>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</si>
  <si>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</si>
  <si>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</si>
  <si>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</si>
  <si>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</si>
  <si>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</si>
  <si>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</si>
  <si>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</si>
  <si>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</si>
  <si>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</si>
  <si>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</si>
  <si>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</si>
  <si>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</si>
  <si>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</si>
  <si>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</si>
  <si>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</si>
  <si>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</si>
  <si>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</si>
  <si>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</si>
  <si>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</si>
  <si>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</si>
  <si>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</si>
  <si>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</si>
  <si>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</si>
  <si>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</si>
  <si>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</si>
  <si>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</si>
  <si>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</si>
  <si>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</si>
  <si>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</si>
  <si>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</si>
  <si>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</si>
  <si>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</si>
  <si>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</si>
  <si>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</si>
  <si>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</si>
  <si>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</si>
  <si>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</si>
  <si>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</si>
  <si>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</si>
  <si>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</si>
  <si>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</si>
  <si>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</si>
  <si>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</si>
  <si>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</si>
  <si>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</si>
  <si>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</si>
  <si>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</si>
  <si>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</si>
  <si>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</si>
  <si>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</si>
  <si>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</si>
  <si>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</si>
  <si>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</si>
  <si>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</si>
  <si>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</si>
  <si>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</si>
  <si>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</si>
  <si>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</si>
  <si>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</si>
  <si>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</si>
  <si>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</si>
  <si>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</si>
  <si>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</si>
  <si>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</si>
  <si>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</si>
  <si>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</si>
  <si>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</si>
  <si>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</si>
  <si>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</si>
  <si>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</si>
  <si>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</si>
  <si>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</si>
  <si>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</si>
  <si>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</si>
  <si>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</si>
  <si>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</si>
  <si>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</si>
  <si>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</si>
  <si>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</si>
  <si>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</si>
  <si>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</si>
  <si>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</si>
  <si>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</si>
  <si>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</si>
  <si>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</si>
  <si>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</si>
  <si>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</si>
  <si>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</si>
  <si>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</si>
  <si>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</si>
  <si>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</si>
  <si>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</si>
  <si>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</si>
  <si>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</si>
  <si>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</si>
  <si>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</si>
  <si>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</si>
  <si>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</si>
  <si>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</si>
  <si>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</si>
  <si>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</si>
  <si>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</si>
  <si>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</si>
  <si>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</si>
  <si>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</si>
  <si>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</si>
  <si>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</si>
  <si>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</si>
  <si>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</si>
  <si>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</si>
  <si>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</si>
  <si>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</si>
  <si>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</si>
  <si>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</si>
  <si>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</si>
  <si>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</si>
  <si>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</si>
  <si>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</si>
  <si>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</si>
  <si>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</si>
  <si>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</si>
  <si>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</si>
  <si>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</si>
  <si>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</si>
  <si>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</si>
  <si>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</si>
  <si>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</si>
  <si>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</si>
  <si>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</si>
  <si>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</si>
  <si>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</si>
  <si>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</si>
  <si>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</si>
  <si>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</si>
  <si>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</si>
  <si>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</si>
  <si>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</si>
  <si>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</si>
  <si>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</si>
  <si>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</si>
  <si>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</si>
  <si>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</si>
  <si>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</si>
  <si>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</si>
  <si>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</si>
  <si>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</si>
  <si>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</si>
  <si>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</si>
  <si>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</si>
  <si>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</si>
  <si>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</si>
  <si>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</si>
  <si>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</si>
  <si>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</si>
  <si>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</si>
  <si>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</si>
  <si>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</si>
  <si>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</si>
  <si>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</si>
  <si>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</si>
  <si>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</si>
  <si>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</si>
  <si>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</si>
  <si>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</si>
  <si>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</si>
  <si>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</si>
  <si>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</si>
  <si>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</si>
  <si>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</si>
  <si>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</si>
  <si>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</si>
  <si>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</si>
  <si>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</si>
  <si>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</si>
  <si>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</si>
  <si>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</si>
  <si>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</si>
  <si>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</si>
  <si>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</si>
  <si>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</si>
  <si>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</si>
  <si>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</si>
  <si>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</si>
  <si>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</si>
  <si>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</si>
  <si>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</si>
  <si>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</si>
  <si>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</si>
  <si>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</si>
  <si>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</si>
  <si>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</si>
  <si>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</si>
  <si>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</si>
  <si>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</si>
  <si>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</si>
  <si>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</si>
  <si>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</si>
  <si>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</si>
  <si>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</si>
  <si>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</si>
  <si>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</si>
  <si>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</si>
  <si>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</si>
  <si>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</si>
  <si>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</si>
  <si>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</si>
  <si>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</si>
  <si>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</si>
  <si>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</si>
  <si>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</si>
  <si>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</si>
  <si>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</si>
  <si>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</si>
  <si>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</si>
  <si>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</si>
  <si>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</si>
  <si>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</si>
  <si>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</si>
  <si>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</si>
  <si>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</si>
  <si>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</si>
  <si>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</si>
  <si>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</si>
  <si>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</si>
  <si>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</si>
  <si>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</si>
  <si>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</si>
  <si>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</si>
  <si>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</si>
  <si>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</si>
  <si>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</si>
  <si>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</si>
  <si>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</si>
  <si>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</si>
  <si>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</si>
  <si>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</si>
  <si>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</si>
  <si>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</si>
  <si>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</si>
  <si>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</si>
  <si>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</si>
  <si>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</si>
  <si>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</si>
  <si>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</si>
  <si>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</si>
  <si>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</si>
  <si>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</si>
  <si>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</si>
  <si>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</si>
  <si>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</si>
  <si>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</si>
  <si>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</si>
  <si>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</si>
  <si>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</si>
  <si>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</si>
  <si>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</si>
  <si>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</si>
  <si>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</si>
  <si>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</si>
  <si>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</si>
  <si>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</si>
  <si>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</si>
  <si>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</si>
  <si>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</si>
  <si>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</si>
  <si>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</si>
  <si>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</si>
  <si>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</si>
  <si>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</si>
  <si>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</si>
  <si>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</si>
  <si>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</si>
  <si>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</si>
  <si>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</si>
  <si>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</si>
  <si>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</si>
  <si>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</si>
  <si>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</si>
  <si>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</si>
  <si>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</si>
  <si>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</si>
  <si>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</si>
  <si>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</si>
  <si>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</si>
  <si>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</si>
  <si>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</si>
  <si>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</si>
  <si>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</si>
  <si>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</si>
  <si>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</si>
  <si>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</si>
  <si>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</si>
  <si>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</si>
  <si>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</si>
  <si>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</si>
  <si>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</si>
  <si>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</si>
  <si>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</si>
  <si>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</si>
  <si>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</si>
  <si>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</si>
  <si>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</si>
  <si>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</si>
  <si>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</si>
  <si>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</si>
  <si>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</si>
  <si>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</si>
  <si>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</si>
  <si>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</si>
  <si>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</si>
  <si>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</si>
  <si>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</si>
  <si>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</si>
  <si>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</si>
  <si>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</si>
  <si>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</si>
  <si>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</si>
  <si>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</si>
  <si>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</si>
  <si>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</si>
  <si>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</si>
  <si>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</si>
  <si>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</si>
  <si>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</si>
  <si>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</si>
  <si>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</si>
  <si>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</si>
  <si>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</si>
  <si>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</si>
  <si>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</si>
  <si>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</si>
  <si>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</si>
  <si>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</si>
  <si>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</si>
  <si>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</si>
  <si>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</si>
  <si>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</si>
  <si>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</si>
  <si>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</si>
  <si>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</si>
  <si>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</si>
  <si>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</si>
  <si>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</si>
  <si>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</si>
  <si>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</si>
  <si>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</si>
  <si>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</si>
  <si>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</si>
  <si>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</si>
  <si>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</si>
  <si>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</si>
  <si>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</si>
  <si>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</si>
  <si>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</si>
  <si>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</si>
  <si>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</si>
  <si>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</si>
  <si>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</si>
  <si>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</si>
  <si>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</si>
  <si>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</si>
  <si>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</si>
  <si>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</si>
  <si>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</si>
  <si>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</si>
  <si>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</si>
  <si>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</si>
  <si>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</si>
  <si>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</si>
  <si>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</si>
  <si>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</si>
  <si>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</si>
  <si>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</si>
  <si>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</si>
  <si>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</si>
  <si>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</si>
  <si>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</si>
  <si>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</si>
  <si>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</si>
  <si>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</si>
  <si>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</si>
  <si>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</si>
  <si>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</si>
  <si>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</si>
  <si>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</si>
  <si>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</si>
  <si>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</si>
  <si>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</si>
  <si>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</si>
  <si>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</si>
  <si>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</si>
  <si>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</si>
  <si>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</si>
  <si>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</si>
  <si>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</si>
  <si>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</si>
  <si>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</si>
  <si>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</si>
  <si>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</si>
  <si>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</si>
  <si>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</si>
  <si>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</si>
  <si>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</si>
  <si>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</si>
  <si>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</si>
  <si>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</si>
  <si>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</si>
  <si>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</si>
  <si>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</si>
  <si>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</si>
  <si>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</si>
  <si>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</si>
  <si>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</si>
  <si>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</si>
  <si>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</si>
  <si>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</si>
  <si>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</si>
  <si>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</si>
  <si>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</si>
  <si>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</si>
  <si>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</si>
  <si>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</si>
  <si>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</si>
  <si>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</si>
  <si>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</si>
  <si>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</si>
  <si>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</si>
  <si>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</si>
  <si>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</si>
  <si>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</si>
  <si>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</si>
  <si>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</si>
  <si>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</si>
  <si>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</si>
  <si>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</si>
  <si>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</si>
  <si>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</si>
  <si>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</si>
  <si>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</si>
  <si>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</si>
  <si>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</si>
  <si>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</si>
  <si>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</si>
  <si>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</si>
  <si>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</si>
  <si>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</si>
  <si>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</si>
  <si>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</si>
  <si>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</si>
  <si>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</si>
  <si>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</si>
  <si>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</si>
  <si>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</si>
  <si>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</si>
  <si>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</si>
  <si>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</si>
  <si>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</si>
  <si>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</si>
  <si>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</si>
  <si>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</si>
  <si>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</si>
  <si>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</si>
  <si>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</si>
  <si>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</si>
  <si>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</si>
  <si>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</si>
  <si>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</si>
  <si>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</si>
  <si>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</si>
  <si>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</si>
  <si>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</si>
  <si>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</si>
  <si>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</si>
  <si>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</si>
  <si>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</si>
  <si>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</si>
  <si>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</si>
  <si>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</si>
  <si>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</si>
  <si>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</si>
  <si>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</si>
  <si>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</si>
  <si>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</si>
  <si>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</si>
  <si>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</si>
  <si>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</si>
  <si>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</si>
  <si>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</si>
  <si>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</si>
  <si>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</si>
  <si>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</si>
  <si>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</si>
  <si>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</si>
  <si>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</si>
  <si>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</si>
  <si>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</si>
  <si>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</si>
  <si>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</si>
  <si>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</si>
  <si>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</si>
  <si>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</si>
  <si>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</si>
  <si>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</si>
  <si>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</si>
  <si>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</si>
  <si>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</si>
  <si>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</si>
  <si>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</si>
  <si>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</si>
  <si>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</si>
  <si>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</si>
  <si>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</si>
  <si>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</si>
  <si>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</si>
  <si>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</si>
  <si>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</si>
  <si>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</si>
  <si>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</si>
  <si>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</si>
  <si>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</si>
  <si>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</si>
  <si>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</si>
  <si>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</si>
  <si>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</si>
  <si>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</si>
  <si>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</si>
  <si>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</si>
  <si>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</si>
  <si>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</si>
  <si>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</si>
  <si>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</si>
  <si>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</si>
  <si>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</si>
  <si>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</si>
  <si>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</si>
  <si>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</si>
  <si>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</si>
  <si>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</si>
  <si>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</si>
  <si>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</si>
  <si>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</si>
  <si>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</si>
  <si>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</si>
  <si>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</si>
  <si>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</si>
  <si>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</si>
  <si>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</si>
  <si>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</si>
  <si>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</si>
  <si>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</si>
  <si>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</si>
  <si>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</si>
  <si>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</si>
  <si>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</si>
  <si>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</si>
  <si>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</si>
  <si>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</si>
  <si>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</si>
  <si>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</si>
  <si>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</si>
  <si>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</si>
  <si>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</si>
  <si>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</si>
  <si>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</si>
  <si>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</si>
  <si>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</si>
  <si>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</si>
  <si>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</si>
  <si>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</si>
  <si>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</si>
  <si>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</si>
  <si>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</si>
  <si>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</si>
  <si>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</si>
  <si>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</si>
  <si>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</si>
  <si>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</si>
  <si>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</si>
  <si>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</si>
  <si>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</si>
  <si>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</si>
  <si>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</si>
  <si>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</si>
  <si>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</si>
  <si>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</si>
  <si>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</si>
  <si>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</si>
  <si>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</si>
  <si>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</si>
  <si>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</si>
  <si>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</si>
  <si>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</si>
  <si>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</si>
  <si>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</si>
  <si>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</si>
  <si>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</si>
  <si>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</si>
  <si>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</si>
  <si>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</si>
  <si>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</si>
  <si>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</si>
  <si>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</si>
  <si>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</si>
  <si>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</si>
  <si>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</si>
  <si>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</si>
  <si>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</si>
  <si>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</si>
  <si>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</si>
  <si>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</si>
  <si>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</si>
  <si>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</si>
  <si>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</si>
  <si>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</si>
  <si>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</si>
  <si>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</si>
  <si>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</si>
  <si>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</si>
  <si>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</si>
  <si>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</si>
  <si>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</si>
  <si>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</si>
  <si>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</si>
  <si>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</si>
  <si>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</si>
  <si>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</si>
  <si>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</si>
  <si>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</si>
  <si>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</si>
  <si>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</si>
  <si>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</si>
  <si>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</si>
  <si>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</si>
  <si>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</si>
  <si>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</si>
  <si>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</si>
  <si>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</si>
  <si>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</si>
  <si>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</si>
  <si>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</si>
  <si>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</si>
  <si>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</si>
  <si>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</si>
  <si>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</si>
  <si>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</si>
  <si>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</si>
  <si>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</si>
  <si>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</si>
  <si>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</si>
  <si>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</si>
  <si>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</si>
  <si>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</si>
  <si>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</si>
  <si>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</si>
  <si>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</si>
  <si>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</si>
  <si>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</si>
  <si>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</si>
  <si>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</si>
  <si>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</si>
  <si>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</si>
  <si>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</si>
  <si>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</si>
  <si>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</si>
  <si>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</si>
  <si>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</si>
  <si>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</si>
  <si>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</si>
  <si>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</si>
  <si>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</si>
  <si>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</si>
  <si>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</si>
  <si>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</si>
  <si>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</si>
  <si>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</si>
  <si>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</si>
  <si>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</si>
  <si>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</si>
  <si>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</si>
  <si>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</si>
  <si>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</si>
  <si>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</si>
  <si>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</si>
  <si>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</si>
  <si>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</si>
  <si>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</si>
  <si>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</si>
  <si>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</si>
  <si>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</si>
  <si>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</si>
  <si>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</si>
  <si>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</si>
  <si>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</si>
  <si>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</si>
  <si>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</si>
  <si>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</si>
  <si>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</si>
  <si>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</si>
  <si>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</si>
  <si>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</si>
  <si>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</si>
  <si>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</si>
  <si>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</si>
  <si>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</si>
  <si>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</si>
  <si>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</si>
  <si>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</si>
  <si>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</si>
  <si>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</si>
  <si>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</si>
  <si>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</si>
  <si>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</si>
  <si>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</si>
  <si>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</si>
  <si>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</si>
  <si>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</si>
  <si>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</si>
  <si>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</si>
  <si>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</si>
  <si>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</si>
  <si>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</si>
  <si>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</si>
  <si>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</si>
  <si>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</si>
  <si>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</si>
  <si>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</si>
  <si>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</si>
  <si>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</si>
  <si>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</si>
  <si>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</si>
  <si>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</si>
  <si>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</si>
  <si>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</si>
  <si>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</si>
  <si>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</si>
  <si>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</si>
  <si>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</si>
  <si>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</si>
  <si>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</si>
  <si>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</si>
  <si>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</si>
  <si>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</si>
  <si>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</si>
  <si>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</si>
  <si>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</si>
  <si>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</si>
  <si>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</si>
  <si>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</si>
  <si>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</si>
  <si>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</si>
  <si>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</si>
  <si>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</si>
  <si>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</si>
  <si>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</si>
  <si>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</si>
  <si>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</si>
  <si>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</si>
  <si>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</si>
  <si>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</si>
  <si>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</si>
  <si>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</si>
  <si>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</si>
  <si>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</si>
  <si>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</si>
  <si>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</si>
  <si>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</si>
  <si>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</si>
  <si>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</si>
  <si>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</si>
  <si>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</si>
  <si>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</si>
  <si>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</si>
  <si>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</si>
  <si>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</si>
  <si>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</si>
  <si>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</si>
  <si>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</si>
  <si>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</si>
  <si>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</si>
  <si>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</si>
  <si>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</si>
  <si>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</si>
  <si>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</si>
  <si>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</si>
  <si>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</si>
  <si>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</si>
  <si>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</si>
  <si>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</si>
  <si>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</si>
  <si>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</si>
  <si>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</si>
  <si>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</si>
  <si>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</si>
  <si>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</si>
  <si>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</si>
  <si>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</si>
  <si>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</si>
  <si>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</si>
  <si>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</si>
  <si>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</si>
  <si>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</si>
  <si>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</si>
  <si>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</si>
  <si>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</si>
  <si>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</si>
  <si>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</si>
  <si>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</si>
  <si>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</si>
  <si>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</si>
  <si>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</si>
  <si>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</si>
  <si>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</si>
  <si>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</si>
  <si>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</si>
  <si>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</si>
  <si>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</si>
  <si>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</si>
  <si>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</si>
  <si>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</si>
  <si>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</si>
  <si>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</si>
  <si>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</si>
  <si>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</si>
  <si>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</si>
  <si>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</si>
  <si>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</si>
  <si>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</si>
  <si>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</si>
  <si>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</si>
  <si>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</si>
  <si>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</si>
  <si>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</si>
  <si>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</si>
  <si>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</si>
  <si>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</si>
  <si>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</si>
  <si>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</si>
  <si>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</si>
  <si>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</si>
  <si>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</si>
  <si>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</si>
  <si>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</si>
  <si>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</si>
  <si>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</si>
  <si>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</si>
  <si>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</si>
  <si>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</si>
  <si>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</si>
  <si>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</si>
  <si>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</si>
  <si>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</si>
  <si>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</si>
  <si>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</si>
  <si>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</si>
  <si>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</si>
  <si>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</si>
  <si>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</si>
  <si>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</si>
  <si>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</si>
  <si>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</si>
  <si>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</si>
  <si>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</si>
  <si>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</si>
  <si>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</si>
  <si>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</si>
  <si>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</si>
  <si>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</si>
  <si>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</si>
  <si>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</si>
  <si>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</si>
  <si>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</si>
  <si>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</si>
  <si>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</si>
  <si>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</si>
  <si>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</si>
  <si>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</si>
  <si>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</si>
  <si>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</si>
  <si>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</si>
  <si>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</si>
  <si>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</si>
  <si>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</si>
  <si>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</si>
  <si>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</si>
  <si>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</si>
  <si>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</si>
  <si>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</si>
  <si>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</si>
  <si>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</si>
  <si>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</si>
  <si>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</si>
  <si>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</si>
  <si>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</si>
  <si>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</si>
  <si>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</si>
  <si>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</si>
  <si>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</si>
  <si>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</si>
  <si>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</si>
  <si>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</si>
  <si>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</si>
  <si>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</si>
  <si>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</si>
  <si>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</si>
  <si>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</si>
  <si>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</si>
  <si>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</si>
  <si>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</si>
  <si>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</si>
  <si>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</si>
  <si>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</si>
  <si>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</si>
  <si>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</si>
  <si>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</si>
  <si>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</si>
  <si>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</si>
  <si>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</si>
  <si>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</si>
  <si>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</si>
  <si>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</si>
  <si>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</si>
  <si>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</si>
  <si>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</si>
  <si>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</si>
  <si>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</si>
  <si>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</si>
  <si>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</si>
  <si>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</si>
  <si>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</si>
  <si>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</si>
  <si>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</si>
  <si>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</si>
  <si>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</si>
  <si>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</si>
  <si>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</si>
  <si>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</si>
  <si>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</si>
  <si>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</si>
  <si>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</si>
  <si>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</si>
  <si>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</si>
  <si>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</si>
  <si>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</si>
  <si>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</si>
  <si>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</si>
  <si>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</si>
  <si>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</si>
  <si>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</si>
  <si>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</si>
  <si>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</si>
  <si>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</si>
  <si>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</si>
  <si>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</si>
  <si>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</si>
  <si>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</si>
  <si>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</si>
  <si>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</si>
  <si>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</si>
  <si>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</si>
  <si>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</si>
  <si>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</si>
  <si>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</si>
  <si>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</si>
  <si>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</si>
  <si>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</si>
  <si>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</si>
  <si>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</si>
  <si>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</si>
  <si>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</si>
  <si>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</si>
  <si>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</si>
  <si>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</si>
  <si>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</si>
  <si>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</si>
  <si>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</si>
  <si>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</si>
  <si>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</si>
  <si>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</si>
  <si>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</si>
  <si>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</si>
  <si>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</si>
  <si>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</si>
  <si>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</si>
  <si>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</si>
  <si>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</si>
  <si>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</si>
  <si>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</si>
  <si>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</si>
  <si>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</si>
  <si>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</si>
  <si>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</si>
  <si>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</si>
  <si>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</si>
  <si>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</si>
  <si>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</si>
  <si>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</si>
  <si>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</si>
  <si>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</si>
  <si>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</si>
  <si>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</si>
  <si>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</si>
  <si>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</si>
  <si>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</si>
  <si>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</si>
  <si>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</si>
  <si>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</si>
  <si>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</si>
  <si>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</si>
  <si>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</si>
  <si>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</si>
  <si>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</si>
  <si>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</si>
  <si>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</si>
  <si>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</si>
  <si>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</si>
  <si>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</si>
  <si>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</si>
  <si>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</si>
  <si>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</si>
  <si>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</si>
  <si>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</si>
  <si>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</si>
  <si>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</si>
  <si>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</si>
  <si>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</si>
  <si>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</si>
  <si>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</si>
  <si>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</si>
  <si>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</si>
  <si>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</si>
  <si>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</si>
  <si>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</si>
  <si>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</si>
  <si>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</si>
  <si>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</si>
  <si>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</si>
  <si>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</si>
  <si>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</si>
  <si>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</si>
  <si>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</si>
  <si>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</si>
  <si>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</si>
  <si>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</si>
  <si>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</si>
  <si>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</si>
  <si>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</si>
  <si>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</si>
  <si>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</si>
  <si>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</si>
  <si>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</si>
  <si>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</si>
  <si>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</si>
  <si>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</si>
  <si>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</si>
  <si>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</si>
  <si>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</si>
  <si>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</si>
  <si>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</si>
  <si>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</si>
  <si>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</si>
  <si>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</si>
  <si>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</si>
  <si>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</si>
  <si>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</si>
  <si>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</si>
  <si>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</si>
  <si>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</si>
  <si>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</si>
  <si>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</si>
  <si>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</si>
  <si>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</si>
  <si>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</si>
  <si>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</si>
  <si>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</si>
  <si>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</si>
  <si>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</si>
  <si>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</si>
  <si>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</si>
  <si>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</si>
  <si>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</si>
  <si>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</si>
  <si>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</si>
  <si>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</si>
  <si>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</si>
  <si>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</si>
  <si>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</si>
  <si>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</si>
  <si>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</si>
  <si>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</si>
  <si>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</si>
  <si>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</si>
  <si>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</si>
  <si>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</si>
  <si>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</si>
  <si>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</si>
  <si>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</si>
  <si>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</si>
  <si>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</si>
  <si>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</si>
  <si>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</si>
  <si>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</si>
  <si>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</si>
  <si>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</si>
  <si>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</si>
  <si>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</si>
  <si>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</si>
  <si>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</si>
  <si>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</si>
  <si>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</si>
  <si>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</si>
  <si>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</si>
  <si>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</si>
  <si>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</si>
  <si>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</si>
  <si>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</si>
  <si>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</si>
  <si>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</si>
  <si>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</si>
  <si>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</si>
  <si>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</si>
  <si>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</si>
  <si>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</si>
  <si>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</si>
  <si>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</si>
  <si>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</si>
  <si>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</si>
  <si>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</si>
  <si>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</si>
  <si>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</si>
  <si>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</si>
  <si>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</si>
  <si>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</si>
  <si>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</si>
  <si>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</si>
  <si>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</si>
  <si>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</si>
  <si>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</si>
  <si>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</si>
  <si>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</si>
  <si>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</si>
  <si>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</si>
  <si>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</si>
  <si>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</si>
  <si>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</si>
  <si>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</si>
  <si>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</si>
  <si>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</si>
  <si>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</si>
  <si>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</si>
  <si>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</si>
  <si>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</si>
  <si>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</si>
  <si>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</si>
  <si>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</si>
  <si>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</si>
  <si>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</si>
  <si>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</si>
  <si>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</si>
  <si>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</si>
  <si>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</si>
  <si>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</si>
  <si>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</si>
  <si>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</si>
  <si>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</si>
  <si>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</si>
  <si>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</si>
  <si>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</si>
  <si>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</si>
  <si>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</si>
  <si>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</si>
  <si>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</si>
  <si>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</si>
  <si>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</si>
  <si>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</si>
  <si>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</si>
  <si>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</si>
  <si>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</si>
  <si>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</si>
  <si>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</si>
  <si>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</si>
  <si>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</si>
  <si>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</si>
  <si>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</si>
  <si>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</si>
  <si>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</si>
  <si>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</si>
  <si>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</si>
  <si>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</si>
  <si>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</si>
  <si>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</si>
  <si>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</si>
  <si>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</si>
  <si>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</si>
  <si>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</si>
  <si>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</si>
  <si>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</si>
  <si>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</si>
  <si>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</si>
  <si>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</si>
  <si>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</si>
  <si>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</si>
  <si>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</si>
  <si>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</si>
  <si>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</si>
  <si>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</si>
  <si>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</si>
  <si>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</si>
  <si>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</si>
  <si>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</si>
  <si>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</si>
  <si>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</si>
  <si>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</si>
  <si>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</si>
  <si>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</si>
  <si>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</si>
  <si>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</si>
  <si>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</si>
  <si>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</si>
  <si>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</si>
  <si>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</si>
  <si>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</si>
  <si>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</si>
  <si>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</si>
  <si>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</si>
  <si>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</si>
  <si>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</si>
  <si>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</si>
  <si>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</si>
  <si>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</si>
  <si>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</si>
  <si>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</si>
  <si>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</si>
  <si>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</si>
  <si>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</si>
  <si>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</si>
  <si>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</si>
  <si>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</si>
  <si>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</si>
  <si>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</si>
  <si>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</si>
  <si>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</si>
  <si>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</si>
  <si>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</si>
  <si>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</si>
  <si>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</si>
  <si>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</si>
  <si>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</si>
  <si>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</si>
  <si>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</si>
  <si>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</si>
  <si>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</si>
  <si>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</si>
  <si>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</si>
  <si>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</si>
  <si>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</si>
  <si>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</si>
  <si>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</si>
  <si>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</si>
  <si>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</si>
  <si>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</si>
  <si>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</si>
  <si>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</si>
  <si>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</si>
  <si>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</si>
  <si>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</si>
  <si>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</si>
  <si>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</si>
  <si>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</si>
  <si>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</si>
  <si>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</si>
  <si>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</si>
  <si>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</si>
  <si>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</si>
  <si>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</si>
  <si>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</si>
  <si>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</si>
  <si>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</si>
  <si>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</si>
  <si>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</si>
  <si>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</si>
  <si>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</si>
  <si>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</si>
  <si>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</si>
  <si>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</si>
  <si>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</si>
  <si>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</si>
  <si>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</si>
  <si>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</si>
  <si>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</si>
  <si>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</si>
  <si>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</si>
  <si>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</si>
  <si>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</si>
  <si>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</si>
  <si>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</si>
  <si>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</si>
  <si>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</si>
  <si>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</si>
  <si>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</si>
  <si>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</si>
  <si>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</si>
  <si>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</si>
  <si>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</si>
  <si>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</si>
  <si>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</si>
  <si>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</si>
  <si>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</si>
  <si>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</si>
  <si>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</si>
  <si>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</si>
  <si>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</si>
  <si>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</si>
  <si>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</si>
  <si>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</si>
  <si>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</si>
  <si>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</si>
  <si>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</si>
  <si>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</si>
  <si>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</si>
  <si>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</si>
  <si>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</si>
  <si>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</si>
  <si>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</si>
  <si>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</si>
  <si>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</si>
  <si>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</si>
  <si>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</si>
  <si>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</si>
  <si>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</si>
  <si>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</si>
  <si>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</si>
  <si>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</si>
  <si>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</si>
  <si>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</si>
  <si>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</si>
  <si>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</si>
  <si>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</si>
  <si>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</si>
  <si>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</si>
  <si>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</si>
  <si>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</si>
  <si>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</si>
  <si>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</si>
  <si>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</si>
  <si>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</si>
  <si>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</si>
  <si>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</si>
  <si>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</si>
  <si>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</si>
  <si>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</si>
  <si>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</si>
  <si>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</si>
  <si>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</si>
  <si>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</si>
  <si>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</si>
  <si>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</si>
  <si>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</si>
  <si>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</si>
  <si>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</si>
  <si>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</si>
  <si>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</si>
  <si>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</si>
  <si>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</si>
  <si>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</si>
  <si>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</si>
  <si>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</si>
  <si>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</si>
  <si>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</si>
  <si>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</si>
  <si>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</si>
  <si>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</si>
  <si>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</si>
  <si>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</si>
  <si>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</si>
  <si>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</si>
  <si>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</si>
  <si>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</si>
  <si>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</si>
  <si>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</si>
  <si>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</si>
  <si>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</si>
  <si>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</si>
  <si>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</si>
  <si>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</si>
  <si>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</si>
  <si>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</si>
  <si>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</si>
  <si>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</si>
  <si>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</si>
  <si>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</si>
  <si>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</si>
  <si>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</si>
  <si>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</si>
  <si>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</si>
  <si>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</si>
  <si>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</si>
  <si>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</si>
  <si>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</si>
  <si>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</si>
  <si>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</si>
  <si>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</si>
  <si>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</si>
  <si>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</si>
  <si>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</si>
  <si>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</si>
  <si>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</si>
  <si>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</si>
  <si>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</si>
  <si>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</si>
  <si>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</si>
  <si>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</si>
  <si>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</si>
  <si>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</si>
  <si>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</si>
  <si>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</si>
  <si>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</si>
  <si>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</si>
  <si>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</si>
  <si>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</si>
  <si>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</si>
  <si>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</si>
  <si>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</si>
  <si>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</si>
  <si>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</si>
  <si>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</si>
  <si>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</si>
  <si>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</si>
  <si>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</si>
  <si>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</si>
  <si>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</si>
  <si>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</si>
  <si>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</si>
  <si>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</si>
  <si>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</si>
  <si>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</si>
  <si>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</si>
  <si>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</si>
  <si>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</si>
  <si>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</si>
  <si>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</si>
  <si>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</si>
  <si>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</si>
  <si>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</si>
  <si>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</si>
  <si>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</si>
  <si>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</si>
  <si>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</si>
  <si>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</si>
  <si>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</si>
  <si>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</si>
  <si>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</si>
  <si>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</si>
  <si>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</si>
  <si>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</si>
  <si>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</si>
  <si>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</si>
  <si>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</si>
  <si>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</si>
  <si>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</si>
  <si>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</si>
  <si>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</si>
  <si>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</si>
  <si>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</si>
  <si>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</si>
  <si>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</si>
  <si>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</si>
  <si>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</si>
  <si>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</si>
  <si>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</si>
  <si>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</si>
  <si>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</si>
  <si>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</si>
  <si>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</si>
  <si>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</si>
  <si>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</si>
  <si>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</si>
  <si>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</si>
  <si>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</si>
  <si>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</si>
  <si>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</si>
  <si>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</si>
  <si>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</si>
  <si>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</si>
  <si>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</si>
  <si>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</si>
  <si>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</si>
  <si>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</si>
  <si>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</si>
  <si>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</si>
  <si>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</si>
  <si>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</si>
  <si>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</si>
  <si>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</si>
  <si>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</si>
  <si>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</si>
  <si>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</si>
  <si>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</si>
  <si>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</si>
  <si>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</si>
  <si>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</si>
  <si>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</si>
  <si>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</si>
  <si>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</si>
  <si>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</si>
  <si>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</si>
  <si>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</si>
  <si>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</si>
  <si>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</si>
  <si>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</si>
  <si>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</si>
  <si>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</si>
  <si>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</si>
  <si>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</si>
  <si>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</si>
  <si>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</si>
  <si>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</si>
  <si>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</si>
  <si>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</si>
  <si>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</si>
  <si>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</si>
  <si>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</si>
  <si>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</si>
  <si>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</si>
  <si>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</si>
  <si>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</si>
  <si>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</si>
  <si>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</si>
  <si>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</si>
  <si>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</si>
  <si>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</si>
  <si>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</si>
  <si>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</si>
  <si>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</si>
  <si>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</si>
  <si>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</si>
  <si>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</si>
  <si>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</si>
  <si>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</si>
  <si>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</si>
  <si>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</si>
  <si>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</si>
  <si>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</si>
  <si>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</si>
  <si>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</si>
  <si>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</si>
  <si>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</si>
  <si>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</si>
  <si>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</si>
  <si>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</si>
  <si>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</si>
  <si>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</si>
  <si>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</si>
  <si>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</si>
  <si>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</si>
  <si>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</si>
  <si>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</si>
  <si>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</si>
  <si>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</si>
  <si>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</si>
  <si>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</si>
  <si>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</si>
  <si>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</si>
  <si>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</si>
  <si>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</si>
  <si>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</si>
  <si>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</si>
  <si>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</si>
  <si>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</si>
  <si>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</si>
  <si>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</si>
  <si>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</si>
  <si>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</si>
  <si>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</si>
  <si>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</si>
  <si>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</si>
  <si>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</si>
  <si>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</si>
  <si>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</si>
  <si>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</si>
  <si>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</si>
  <si>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</si>
  <si>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</si>
  <si>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</si>
  <si>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</si>
  <si>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</si>
  <si>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</si>
  <si>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</si>
  <si>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</si>
  <si>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</si>
  <si>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</si>
  <si>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</si>
  <si>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</si>
  <si>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</si>
  <si>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</si>
  <si>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</si>
  <si>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</si>
  <si>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</si>
  <si>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</si>
  <si>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</si>
  <si>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</si>
  <si>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</si>
  <si>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</si>
  <si>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</si>
  <si>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</si>
  <si>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</si>
  <si>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</si>
  <si>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</si>
  <si>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</si>
  <si>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</si>
  <si>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</si>
  <si>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</si>
  <si>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</si>
  <si>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</si>
  <si>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</si>
  <si>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</si>
  <si>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</si>
  <si>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</si>
  <si>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</si>
  <si>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</si>
  <si>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</si>
  <si>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</si>
  <si>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</si>
  <si>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</si>
  <si>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</si>
  <si>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</si>
  <si>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</si>
  <si>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</si>
  <si>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</si>
  <si>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</si>
  <si>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</si>
  <si>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</si>
  <si>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</si>
  <si>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</si>
  <si>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</si>
  <si>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</si>
  <si>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</si>
  <si>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</si>
  <si>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</si>
  <si>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</si>
  <si>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</si>
  <si>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</si>
  <si>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</si>
  <si>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</si>
  <si>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</si>
  <si>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</si>
  <si>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</si>
  <si>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</si>
  <si>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</si>
  <si>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</si>
  <si>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</si>
  <si>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</si>
  <si>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</si>
  <si>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</si>
  <si>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</si>
  <si>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</si>
  <si>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</si>
  <si>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</si>
  <si>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</si>
  <si>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</si>
  <si>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</si>
  <si>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</si>
  <si>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</si>
  <si>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</si>
  <si>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</si>
  <si>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</si>
  <si>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</si>
  <si>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</si>
  <si>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</si>
  <si>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</si>
  <si>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</si>
  <si>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</si>
  <si>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</si>
  <si>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</si>
  <si>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</si>
  <si>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</si>
  <si>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</si>
  <si>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</si>
  <si>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</si>
  <si>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</si>
  <si>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</si>
  <si>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</si>
  <si>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</si>
  <si>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</si>
  <si>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</si>
  <si>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</si>
  <si>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</si>
  <si>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</si>
  <si>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</si>
  <si>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</si>
  <si>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</si>
  <si>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</si>
  <si>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</si>
  <si>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</si>
  <si>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</si>
  <si>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</si>
  <si>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</si>
  <si>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</si>
  <si>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</si>
  <si>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</si>
  <si>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</si>
  <si>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</si>
  <si>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</si>
  <si>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</si>
  <si>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</si>
  <si>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</si>
  <si>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</si>
  <si>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</si>
  <si>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</si>
  <si>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</si>
  <si>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</si>
  <si>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</si>
  <si>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</si>
  <si>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</si>
  <si>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</si>
  <si>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</si>
  <si>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</si>
  <si>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</si>
  <si>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</si>
  <si>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</si>
  <si>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</si>
  <si>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</si>
  <si>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</si>
  <si>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</si>
  <si>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</si>
  <si>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</si>
  <si>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</si>
  <si>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</si>
  <si>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</si>
  <si>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</si>
  <si>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</si>
  <si>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</si>
  <si>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</si>
  <si>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</si>
  <si>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</si>
  <si>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</si>
  <si>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</si>
  <si>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</si>
  <si>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</si>
  <si>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</si>
  <si>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</si>
  <si>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</si>
  <si>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</si>
  <si>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</si>
  <si>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</si>
  <si>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</si>
  <si>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</si>
  <si>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</si>
  <si>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</si>
  <si>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</si>
  <si>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</si>
  <si>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</si>
  <si>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</si>
  <si>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</si>
  <si>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</si>
  <si>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</si>
  <si>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</si>
  <si>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</si>
  <si>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</si>
  <si>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</si>
  <si>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</si>
  <si>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</si>
  <si>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</si>
  <si>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</si>
  <si>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</si>
  <si>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</si>
  <si>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</si>
  <si>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</si>
  <si>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</si>
  <si>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</si>
  <si>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</si>
  <si>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</si>
  <si>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</si>
  <si>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</si>
  <si>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</si>
  <si>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</si>
  <si>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</si>
  <si>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</si>
  <si>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</si>
  <si>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</si>
  <si>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</si>
  <si>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</si>
  <si>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</si>
  <si>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</si>
  <si>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</si>
  <si>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</si>
  <si>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</si>
  <si>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</si>
  <si>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</si>
  <si>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</si>
  <si>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</si>
  <si>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</si>
  <si>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</si>
  <si>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</si>
  <si>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</si>
  <si>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</si>
  <si>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</si>
  <si>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</si>
  <si>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</si>
  <si>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</si>
  <si>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</si>
  <si>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</si>
  <si>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</si>
  <si>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</si>
  <si>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</si>
  <si>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</si>
  <si>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</si>
  <si>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</si>
  <si>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</si>
  <si>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</si>
  <si>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</si>
  <si>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</si>
  <si>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</si>
  <si>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</si>
  <si>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</si>
  <si>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</si>
  <si>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</si>
  <si>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</si>
  <si>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</si>
  <si>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</si>
  <si>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</si>
  <si>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</si>
  <si>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</si>
  <si>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</si>
  <si>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</si>
  <si>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</si>
  <si>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</si>
  <si>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</si>
  <si>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</si>
  <si>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</si>
  <si>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</si>
  <si>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</si>
  <si>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</si>
  <si>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</si>
  <si>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</si>
  <si>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</si>
  <si>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</si>
  <si>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</si>
  <si>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</si>
  <si>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</si>
  <si>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</si>
  <si>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</si>
  <si>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</si>
  <si>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</si>
  <si>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</si>
  <si>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</si>
  <si>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</si>
  <si>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</si>
  <si>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</si>
  <si>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</si>
  <si>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</si>
  <si>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</si>
  <si>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</si>
  <si>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</si>
  <si>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</si>
  <si>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</si>
  <si>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</si>
  <si>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</si>
  <si>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</si>
  <si>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</si>
  <si>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</si>
  <si>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</si>
  <si>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</si>
  <si>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</si>
  <si>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</si>
  <si>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</si>
  <si>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</si>
  <si>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</si>
  <si>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</si>
  <si>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</si>
  <si>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</si>
  <si>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</si>
  <si>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</si>
  <si>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</si>
  <si>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</si>
  <si>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</si>
  <si>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</si>
  <si>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</si>
  <si>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</si>
  <si>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</si>
  <si>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</si>
  <si>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</si>
  <si>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</si>
  <si>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</si>
  <si>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</si>
  <si>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</si>
  <si>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</si>
  <si>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</si>
  <si>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</si>
  <si>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</si>
  <si>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</si>
  <si>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</si>
  <si>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</si>
  <si>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</si>
  <si>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</si>
  <si>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</si>
  <si>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</si>
  <si>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</si>
  <si>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</si>
  <si>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</si>
  <si>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</si>
  <si>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</si>
  <si>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</si>
  <si>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</si>
  <si>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</si>
  <si>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</si>
  <si>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</si>
  <si>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</si>
  <si>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</si>
  <si>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</si>
  <si>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</si>
  <si>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</si>
  <si>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</si>
  <si>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</si>
  <si>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</si>
  <si>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</si>
  <si>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</si>
  <si>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</si>
  <si>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</si>
  <si>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</si>
  <si>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</si>
  <si>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</si>
  <si>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</si>
  <si>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</si>
  <si>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</si>
  <si>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</si>
  <si>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</si>
  <si>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</si>
  <si>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</si>
  <si>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</si>
  <si>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</si>
  <si>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</si>
  <si>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</si>
  <si>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</si>
  <si>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</si>
  <si>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</si>
  <si>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</si>
  <si>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</si>
  <si>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</si>
  <si>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</si>
  <si>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</si>
  <si>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</si>
  <si>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</si>
  <si>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</si>
  <si>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</si>
  <si>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</si>
  <si>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</si>
  <si>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</si>
  <si>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</si>
  <si>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</si>
  <si>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</si>
  <si>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</si>
  <si>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</si>
  <si>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</si>
  <si>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</si>
  <si>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</si>
  <si>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</si>
  <si>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</si>
  <si>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</si>
  <si>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</si>
  <si>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</si>
  <si>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</si>
  <si>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</si>
  <si>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</si>
  <si>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</si>
  <si>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</si>
  <si>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</si>
  <si>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</si>
  <si>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</si>
  <si>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</si>
  <si>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</si>
  <si>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</si>
  <si>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</si>
  <si>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</si>
  <si>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</si>
  <si>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</si>
  <si>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</si>
  <si>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</si>
  <si>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</si>
  <si>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</si>
  <si>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</si>
  <si>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</si>
  <si>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</si>
  <si>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</si>
  <si>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</si>
  <si>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</si>
  <si>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</si>
  <si>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</si>
  <si>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</si>
  <si>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</si>
  <si>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</si>
  <si>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</si>
  <si>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</si>
  <si>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</si>
  <si>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</si>
  <si>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</si>
  <si>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</si>
  <si>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</si>
  <si>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</si>
  <si>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</si>
  <si>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</si>
  <si>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</si>
  <si>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</si>
  <si>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</si>
  <si>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</si>
  <si>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</si>
  <si>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</si>
  <si>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</si>
  <si>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</si>
  <si>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</si>
  <si>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</si>
  <si>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</si>
  <si>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</si>
  <si>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</si>
  <si>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</si>
  <si>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</si>
  <si>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</si>
  <si>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</si>
  <si>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</si>
  <si>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</si>
  <si>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</si>
  <si>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</si>
  <si>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</si>
  <si>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</si>
  <si>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</si>
  <si>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</si>
  <si>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</si>
  <si>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</si>
  <si>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</si>
  <si>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</si>
  <si>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</si>
  <si>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</si>
  <si>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</si>
  <si>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</si>
  <si>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</si>
  <si>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</si>
  <si>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</si>
  <si>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</si>
  <si>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</si>
  <si>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</si>
  <si>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</si>
  <si>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</si>
  <si>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</si>
  <si>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</si>
  <si>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</si>
  <si>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</si>
  <si>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</si>
  <si>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</si>
  <si>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</si>
  <si>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</si>
  <si>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</si>
  <si>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</si>
  <si>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</si>
  <si>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</si>
  <si>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</si>
  <si>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</si>
  <si>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</si>
  <si>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</si>
  <si>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</si>
  <si>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</si>
  <si>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</si>
  <si>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</si>
  <si>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</si>
  <si>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</si>
  <si>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</si>
  <si>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</si>
  <si>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</si>
  <si>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</si>
  <si>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</si>
  <si>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</si>
  <si>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</si>
  <si>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</si>
  <si>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</si>
  <si>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</si>
  <si>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</si>
  <si>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</si>
  <si>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</si>
  <si>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</si>
  <si>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</si>
  <si>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</si>
  <si>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</si>
  <si>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</si>
  <si>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</si>
  <si>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</si>
  <si>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</si>
  <si>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</si>
  <si>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</si>
  <si>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</si>
  <si>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</si>
  <si>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</si>
  <si>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</si>
  <si>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</si>
  <si>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</si>
  <si>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</si>
  <si>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</si>
  <si>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</si>
  <si>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</si>
  <si>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</si>
  <si>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</si>
  <si>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</si>
  <si>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</si>
  <si>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</si>
  <si>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</si>
  <si>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</si>
  <si>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</si>
  <si>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</si>
  <si>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</si>
  <si>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</si>
  <si>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</si>
  <si>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</si>
  <si>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</si>
  <si>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</si>
  <si>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</si>
  <si>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</si>
  <si>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</si>
  <si>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</si>
  <si>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</si>
  <si>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</si>
  <si>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</si>
  <si>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</si>
  <si>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</si>
  <si>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</si>
  <si>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</si>
  <si>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</si>
  <si>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</si>
  <si>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</si>
  <si>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</si>
  <si>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</si>
  <si>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</si>
  <si>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</si>
  <si>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</si>
  <si>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</si>
  <si>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</si>
  <si>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</si>
  <si>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</si>
  <si>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</si>
  <si>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</si>
  <si>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</si>
  <si>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</si>
  <si>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</si>
  <si>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</si>
  <si>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</si>
  <si>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</si>
  <si>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</si>
  <si>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</si>
  <si>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</si>
  <si>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</si>
  <si>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</si>
  <si>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</si>
  <si>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</si>
  <si>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</si>
  <si>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</si>
  <si>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</si>
  <si>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</si>
  <si>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</si>
  <si>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</si>
  <si>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</si>
  <si>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</si>
  <si>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</si>
  <si>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</si>
  <si>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</si>
  <si>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</si>
  <si>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</si>
  <si>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</si>
  <si>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</si>
  <si>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</si>
  <si>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</si>
  <si>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</si>
  <si>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</si>
  <si>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</si>
  <si>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</si>
  <si>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</si>
  <si>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</si>
  <si>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</si>
  <si>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</si>
  <si>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</si>
  <si>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</si>
  <si>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</si>
  <si>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</si>
  <si>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</si>
  <si>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</si>
  <si>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</si>
  <si>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</si>
  <si>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</si>
  <si>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</si>
  <si>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</si>
  <si>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</si>
  <si>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</si>
  <si>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</si>
  <si>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</si>
  <si>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</si>
  <si>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</si>
  <si>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</si>
  <si>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</si>
  <si>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</si>
  <si>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</si>
  <si>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</si>
  <si>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</si>
  <si>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</si>
  <si>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</si>
  <si>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</si>
  <si>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</si>
  <si>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</si>
  <si>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</si>
  <si>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</si>
  <si>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</si>
  <si>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</si>
  <si>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</si>
  <si>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</si>
  <si>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</si>
  <si>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</si>
  <si>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</si>
  <si>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</si>
  <si>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</si>
  <si>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</si>
  <si>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</si>
  <si>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</si>
  <si>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</si>
  <si>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</si>
  <si>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</si>
  <si>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</si>
  <si>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</si>
  <si>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</si>
  <si>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</si>
  <si>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</si>
  <si>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</si>
  <si>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</si>
  <si>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</si>
  <si>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</si>
  <si>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</si>
  <si>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</si>
  <si>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</si>
  <si>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</si>
  <si>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</si>
  <si>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</si>
  <si>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</si>
  <si>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</si>
  <si>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</si>
  <si>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</si>
  <si>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</si>
  <si>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</si>
  <si>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</si>
  <si>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</si>
  <si>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</si>
  <si>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</si>
  <si>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</si>
  <si>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</si>
  <si>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</si>
  <si>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</si>
  <si>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</si>
  <si>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</si>
  <si>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</si>
  <si>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</si>
  <si>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</si>
  <si>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</si>
  <si>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</si>
  <si>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</si>
  <si>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</si>
  <si>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</si>
  <si>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</si>
  <si>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</si>
  <si>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</si>
  <si>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</si>
  <si>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</si>
  <si>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</si>
  <si>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</si>
  <si>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</si>
  <si>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</si>
  <si>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</si>
  <si>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</si>
  <si>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</si>
  <si>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</si>
  <si>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</si>
  <si>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</si>
  <si>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</si>
  <si>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</si>
  <si>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</si>
  <si>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</si>
  <si>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</si>
  <si>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</si>
  <si>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</si>
  <si>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</si>
  <si>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</si>
  <si>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</si>
  <si>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</si>
  <si>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</si>
  <si>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</si>
  <si>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</si>
  <si>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</si>
  <si>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</si>
  <si>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</si>
  <si>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</si>
  <si>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</si>
  <si>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</si>
  <si>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</si>
  <si>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</si>
  <si>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</si>
  <si>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</si>
  <si>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</si>
  <si>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</si>
  <si>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</si>
  <si>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</si>
  <si>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</si>
  <si>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</si>
  <si>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</si>
  <si>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</si>
  <si>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</si>
  <si>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</si>
  <si>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</si>
  <si>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</si>
  <si>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</si>
  <si>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</si>
  <si>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</si>
  <si>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</si>
  <si>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</si>
  <si>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</si>
  <si>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</si>
  <si>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</si>
  <si>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</si>
  <si>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</si>
  <si>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</si>
  <si>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</si>
  <si>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</si>
  <si>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</si>
  <si>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</si>
  <si>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</si>
  <si>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</si>
  <si>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</si>
  <si>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</si>
  <si>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</si>
  <si>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</si>
  <si>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</si>
  <si>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</si>
  <si>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</si>
  <si>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</si>
  <si>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</si>
  <si>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</si>
  <si>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</si>
  <si>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</si>
  <si>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</si>
  <si>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</si>
  <si>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</si>
  <si>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</si>
  <si>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</si>
  <si>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</si>
  <si>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</si>
  <si>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</si>
  <si>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</si>
  <si>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</si>
  <si>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</si>
  <si>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</si>
  <si>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</si>
  <si>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</si>
  <si>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</si>
  <si>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</si>
  <si>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</si>
  <si>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</si>
  <si>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</si>
  <si>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</si>
  <si>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</si>
  <si>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</si>
  <si>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</si>
  <si>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</si>
  <si>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</si>
  <si>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</si>
  <si>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</si>
  <si>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</si>
  <si>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</si>
  <si>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</si>
  <si>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</si>
  <si>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</si>
  <si>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</si>
  <si>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</si>
  <si>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</si>
  <si>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</si>
  <si>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</si>
  <si>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</si>
  <si>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</si>
  <si>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</si>
  <si>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</si>
  <si>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</si>
  <si>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</si>
  <si>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</si>
  <si>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</si>
  <si>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</si>
  <si>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</si>
  <si>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</si>
  <si>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</si>
  <si>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</si>
  <si>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</si>
  <si>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</si>
  <si>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</si>
  <si>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</si>
  <si>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</si>
  <si>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</si>
  <si>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</si>
  <si>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</si>
  <si>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</si>
  <si>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</si>
  <si>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</si>
  <si>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</si>
  <si>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</si>
  <si>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</si>
  <si>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</si>
  <si>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</si>
  <si>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</si>
  <si>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</si>
  <si>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</si>
  <si>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</si>
  <si>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</si>
  <si>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</si>
  <si>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</si>
  <si>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</si>
  <si>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</si>
  <si>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</si>
  <si>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</si>
  <si>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</si>
  <si>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</si>
  <si>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</si>
  <si>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</si>
  <si>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</si>
  <si>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</si>
  <si>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</si>
  <si>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</si>
  <si>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</si>
  <si>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</si>
  <si>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</si>
  <si>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</si>
  <si>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</si>
  <si>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</si>
  <si>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</si>
  <si>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</si>
  <si>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</si>
  <si>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</si>
  <si>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</si>
  <si>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</si>
  <si>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</si>
  <si>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</si>
  <si>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</si>
  <si>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</si>
  <si>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</si>
  <si>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</si>
  <si>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</si>
  <si>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</si>
  <si>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</si>
  <si>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</si>
  <si>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</si>
  <si>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</si>
  <si>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</si>
  <si>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</si>
  <si>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</si>
  <si>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</si>
  <si>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</si>
  <si>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</si>
  <si>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</si>
  <si>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</si>
  <si>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</si>
  <si>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</si>
  <si>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</si>
  <si>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</si>
  <si>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</si>
  <si>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</si>
  <si>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</si>
  <si>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</si>
  <si>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</si>
  <si>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</si>
  <si>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</si>
  <si>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</si>
  <si>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</si>
  <si>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</si>
  <si>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</si>
  <si>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</si>
  <si>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</si>
  <si>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</si>
  <si>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</si>
  <si>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</si>
  <si>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</si>
  <si>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</si>
  <si>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</si>
  <si>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</si>
  <si>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</si>
  <si>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</si>
  <si>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</si>
  <si>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</si>
  <si>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</si>
  <si>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</si>
  <si>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</si>
  <si>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</si>
  <si>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</si>
  <si>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</si>
  <si>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</si>
  <si>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</si>
  <si>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</si>
  <si>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</si>
  <si>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</si>
  <si>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</si>
  <si>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</si>
  <si>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</si>
  <si>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</si>
  <si>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</si>
  <si>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</si>
  <si>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</si>
  <si>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</si>
  <si>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</si>
  <si>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</si>
  <si>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</si>
  <si>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</si>
  <si>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</si>
  <si>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</si>
  <si>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</si>
  <si>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</si>
  <si>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</si>
  <si>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</si>
  <si>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</si>
  <si>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</si>
  <si>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</si>
  <si>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</si>
  <si>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</si>
  <si>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</si>
  <si>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</si>
  <si>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</si>
  <si>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</si>
  <si>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</si>
  <si>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</si>
  <si>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</si>
  <si>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</si>
  <si>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</si>
  <si>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</si>
  <si>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</si>
  <si>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</si>
  <si>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</si>
  <si>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</si>
  <si>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</si>
  <si>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</si>
  <si>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</si>
  <si>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</si>
  <si>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</si>
  <si>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</si>
  <si>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</si>
  <si>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</si>
  <si>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</si>
  <si>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</si>
  <si>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</si>
  <si>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</si>
  <si>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</si>
  <si>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</si>
  <si>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</si>
  <si>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</si>
  <si>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</si>
  <si>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</si>
  <si>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</si>
  <si>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</si>
  <si>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</si>
  <si>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</si>
  <si>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</si>
  <si>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</si>
  <si>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</si>
  <si>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</si>
  <si>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</si>
  <si>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</si>
  <si>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</si>
  <si>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</si>
  <si>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</si>
  <si>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</si>
  <si>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</si>
  <si>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</si>
  <si>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</si>
  <si>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</si>
  <si>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</si>
  <si>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</si>
  <si>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</si>
  <si>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</si>
  <si>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</si>
  <si>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</si>
  <si>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</si>
  <si>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</si>
  <si>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</si>
  <si>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</si>
  <si>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</si>
  <si>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</si>
  <si>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</si>
  <si>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</si>
  <si>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</si>
  <si>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</si>
  <si>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</si>
  <si>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</si>
  <si>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</si>
  <si>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</si>
  <si>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</si>
  <si>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</si>
  <si>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</si>
  <si>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</si>
  <si>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</si>
  <si>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</si>
  <si>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</si>
  <si>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</si>
  <si>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</si>
  <si>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</si>
  <si>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</si>
  <si>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</si>
  <si>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</si>
  <si>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</si>
  <si>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</si>
  <si>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</si>
  <si>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</si>
  <si>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</si>
  <si>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</si>
  <si>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</si>
  <si>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</si>
  <si>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</si>
  <si>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</si>
  <si>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</si>
  <si>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</si>
  <si>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</si>
  <si>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</si>
  <si>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</si>
  <si>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</si>
  <si>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</si>
  <si>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</si>
  <si>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</si>
  <si>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</si>
  <si>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</si>
  <si>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</si>
  <si>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</si>
  <si>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</si>
  <si>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</si>
  <si>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</si>
  <si>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</si>
  <si>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</si>
  <si>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</si>
  <si>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</si>
  <si>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</si>
  <si>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</si>
  <si>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</si>
  <si>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</si>
  <si>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</si>
  <si>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</si>
  <si>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</si>
  <si>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</si>
  <si>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</si>
  <si>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</si>
  <si>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</si>
  <si>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</si>
  <si>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</si>
  <si>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</si>
  <si>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</si>
  <si>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</si>
  <si>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</si>
  <si>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</si>
  <si>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</si>
  <si>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</si>
  <si>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</si>
  <si>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</si>
  <si>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</si>
  <si>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</si>
  <si>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</si>
  <si>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</si>
  <si>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</si>
  <si>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</si>
  <si>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</si>
  <si>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</si>
  <si>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</si>
  <si>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</si>
  <si>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</si>
  <si>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</si>
  <si>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</si>
  <si>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</si>
  <si>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</si>
  <si>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</si>
  <si>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</si>
  <si>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</si>
  <si>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</si>
  <si>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</si>
  <si>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</si>
  <si>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</si>
  <si>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</si>
  <si>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</si>
  <si>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</si>
  <si>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</si>
  <si>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</si>
  <si>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</si>
  <si>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</si>
  <si>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</si>
  <si>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</si>
  <si>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</si>
  <si>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</si>
  <si>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</si>
  <si>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</si>
  <si>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</si>
  <si>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</si>
  <si>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</si>
  <si>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</si>
  <si>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</si>
  <si>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</si>
  <si>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</si>
  <si>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</si>
  <si>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</si>
  <si>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</si>
  <si>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</si>
  <si>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</si>
  <si>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</si>
  <si>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</si>
  <si>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</si>
  <si>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</si>
  <si>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</si>
  <si>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</si>
  <si>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</si>
  <si>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</si>
  <si>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</si>
  <si>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</si>
  <si>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</si>
  <si>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</si>
  <si>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</si>
  <si>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</si>
  <si>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</si>
  <si>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</si>
  <si>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</si>
  <si>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</si>
  <si>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</si>
  <si>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</si>
  <si>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</si>
  <si>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</si>
  <si>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</si>
  <si>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</si>
  <si>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</si>
  <si>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</si>
  <si>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</si>
  <si>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</si>
  <si>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</si>
  <si>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</si>
  <si>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</si>
  <si>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</si>
  <si>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</si>
  <si>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</si>
  <si>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</si>
  <si>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</si>
  <si>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</si>
  <si>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</si>
  <si>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</si>
  <si>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</si>
  <si>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</si>
  <si>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</si>
  <si>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</si>
  <si>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</si>
  <si>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</si>
  <si>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</si>
  <si>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</si>
  <si>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</si>
  <si>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</si>
  <si>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</si>
  <si>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</si>
  <si>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</si>
  <si>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</si>
  <si>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</si>
  <si>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</si>
  <si>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</si>
  <si>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</si>
  <si>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</si>
  <si>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</si>
  <si>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</si>
  <si>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</si>
  <si>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</si>
  <si>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</si>
  <si>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</si>
  <si>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</si>
  <si>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</si>
  <si>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</si>
  <si>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</si>
  <si>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</si>
  <si>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</si>
  <si>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</si>
  <si>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</si>
  <si>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</si>
  <si>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</si>
  <si>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</si>
  <si>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</si>
  <si>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</si>
  <si>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</si>
  <si>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</si>
  <si>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</si>
  <si>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</si>
  <si>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</si>
  <si>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</si>
  <si>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</si>
  <si>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</si>
  <si>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</si>
  <si>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</si>
  <si>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</si>
  <si>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</si>
  <si>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</si>
  <si>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</si>
  <si>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</si>
  <si>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</si>
  <si>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</si>
  <si>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</si>
  <si>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</si>
  <si>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</si>
  <si>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</si>
  <si>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</si>
  <si>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</si>
  <si>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</si>
  <si>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</si>
  <si>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</si>
  <si>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</si>
  <si>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</si>
  <si>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</si>
  <si>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</si>
  <si>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</si>
  <si>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</si>
  <si>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</si>
  <si>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</si>
  <si>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</si>
  <si>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</si>
  <si>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</si>
  <si>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</si>
  <si>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</si>
  <si>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</si>
  <si>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</si>
  <si>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</si>
  <si>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</si>
  <si>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</si>
  <si>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</si>
  <si>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</si>
  <si>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</si>
  <si>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</si>
  <si>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</si>
  <si>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</si>
  <si>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</si>
  <si>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</si>
  <si>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</si>
  <si>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</si>
  <si>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</si>
  <si>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</si>
  <si>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</si>
  <si>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</si>
  <si>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</si>
  <si>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</si>
  <si>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</si>
  <si>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</si>
  <si>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</si>
  <si>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</si>
  <si>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</si>
  <si>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</si>
  <si>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</si>
  <si>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</si>
  <si>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</si>
  <si>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</si>
  <si>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</si>
  <si>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</si>
  <si>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</si>
  <si>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</si>
  <si>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</si>
  <si>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</si>
  <si>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</si>
  <si>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</si>
  <si>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</si>
  <si>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</si>
  <si>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</si>
  <si>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</si>
  <si>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</si>
  <si>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</si>
  <si>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</si>
  <si>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</si>
  <si>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</si>
  <si>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</si>
  <si>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</si>
  <si>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</si>
  <si>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</si>
  <si>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</si>
  <si>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</si>
  <si>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</si>
  <si>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</si>
  <si>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</si>
  <si>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</si>
  <si>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</si>
  <si>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</si>
  <si>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</si>
  <si>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</si>
  <si>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</si>
  <si>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</si>
  <si>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</si>
  <si>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</si>
  <si>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</si>
  <si>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</si>
  <si>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</si>
  <si>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</si>
  <si>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</si>
  <si>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</si>
  <si>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</si>
  <si>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</si>
  <si>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</si>
  <si>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</si>
  <si>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</si>
  <si>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</si>
  <si>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</si>
  <si>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</si>
  <si>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</si>
  <si>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</si>
  <si>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</si>
  <si>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</si>
  <si>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</si>
  <si>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</si>
  <si>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</si>
  <si>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</si>
  <si>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</si>
  <si>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</si>
  <si>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</si>
  <si>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</si>
  <si>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</si>
  <si>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</si>
  <si>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</si>
  <si>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</si>
  <si>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</si>
  <si>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</si>
  <si>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</si>
  <si>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</si>
  <si>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</si>
  <si>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</si>
  <si>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</si>
  <si>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</si>
  <si>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</si>
  <si>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</si>
  <si>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</si>
  <si>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</si>
  <si>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</si>
  <si>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</si>
  <si>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</si>
  <si>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</si>
  <si>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</si>
  <si>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</si>
  <si>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</si>
  <si>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</si>
  <si>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</si>
  <si>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</si>
  <si>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</si>
  <si>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</si>
  <si>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</si>
  <si>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</si>
  <si>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</si>
  <si>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</si>
  <si>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</si>
  <si>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</si>
  <si>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</si>
  <si>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</si>
  <si>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</si>
  <si>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</si>
  <si>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</si>
  <si>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</si>
  <si>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</si>
  <si>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</si>
  <si>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</si>
  <si>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</si>
  <si>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</si>
  <si>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</si>
  <si>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</si>
  <si>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</si>
  <si>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</si>
  <si>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</si>
  <si>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</si>
  <si>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</si>
  <si>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</si>
  <si>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</si>
  <si>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</si>
  <si>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</si>
  <si>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</si>
  <si>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</si>
  <si>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</si>
  <si>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</si>
  <si>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</si>
  <si>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</si>
  <si>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</si>
  <si>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</si>
  <si>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</si>
  <si>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</si>
  <si>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</si>
  <si>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</si>
  <si>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</si>
  <si>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</si>
  <si>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</si>
  <si>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</si>
  <si>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</si>
  <si>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</si>
  <si>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</si>
  <si>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</si>
  <si>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</si>
  <si>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</si>
  <si>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</si>
  <si>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</si>
  <si>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</si>
  <si>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</si>
  <si>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</si>
  <si>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</si>
  <si>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</si>
  <si>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</si>
  <si>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</si>
  <si>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</si>
  <si>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</si>
  <si>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</si>
  <si>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</si>
  <si>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</si>
  <si>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</si>
  <si>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</si>
  <si>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</si>
  <si>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</si>
  <si>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</si>
  <si>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</si>
  <si>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</si>
  <si>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</si>
  <si>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</si>
  <si>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</si>
  <si>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</si>
  <si>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</si>
  <si>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</si>
  <si>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</si>
  <si>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</si>
  <si>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</si>
  <si>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</si>
  <si>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</si>
  <si>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</si>
  <si>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</si>
  <si>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</si>
  <si>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</si>
  <si>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</si>
  <si>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</si>
  <si>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</si>
  <si>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</si>
  <si>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</si>
  <si>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</si>
  <si>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</si>
  <si>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</si>
  <si>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</si>
  <si>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</si>
  <si>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</si>
  <si>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</si>
  <si>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</si>
  <si>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</si>
  <si>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</si>
  <si>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</si>
  <si>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</si>
  <si>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</si>
  <si>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</si>
  <si>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</si>
  <si>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</si>
  <si>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</si>
  <si>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</si>
  <si>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</si>
  <si>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</si>
  <si>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</si>
  <si>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</si>
  <si>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</si>
  <si>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</si>
  <si>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</si>
  <si>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</si>
  <si>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</si>
  <si>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</si>
  <si>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</si>
  <si>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</si>
  <si>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</si>
  <si>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</si>
  <si>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</si>
  <si>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</si>
  <si>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</si>
  <si>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</si>
  <si>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</si>
  <si>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</si>
  <si>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</si>
  <si>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</si>
  <si>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</si>
  <si>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</si>
  <si>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</si>
  <si>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</si>
  <si>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</si>
  <si>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</si>
  <si>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</si>
  <si>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</si>
  <si>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</si>
  <si>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</si>
  <si>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</si>
  <si>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</si>
  <si>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</si>
  <si>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</si>
  <si>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</si>
  <si>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</si>
  <si>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</si>
  <si>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</si>
  <si>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</si>
  <si>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</si>
  <si>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</si>
  <si>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</si>
  <si>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</si>
  <si>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</si>
  <si>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</si>
  <si>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</si>
  <si>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</si>
  <si>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</si>
  <si>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</si>
  <si>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</si>
  <si>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</si>
  <si>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</si>
  <si>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</si>
  <si>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</si>
  <si>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</si>
  <si>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</si>
  <si>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</si>
  <si>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</si>
  <si>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</si>
  <si>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</si>
  <si>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</si>
  <si>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</si>
  <si>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</si>
  <si>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</si>
  <si>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</si>
  <si>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</si>
  <si>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</si>
  <si>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</si>
  <si>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</si>
  <si>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</si>
  <si>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</si>
  <si>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</si>
  <si>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</si>
  <si>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</si>
  <si>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</si>
  <si>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</si>
  <si>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</si>
  <si>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</si>
  <si>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</si>
  <si>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</si>
  <si>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</si>
  <si>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</si>
  <si>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</si>
  <si>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</si>
  <si>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</si>
  <si>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</si>
  <si>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</si>
  <si>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</si>
  <si>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</si>
  <si>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</si>
  <si>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</si>
  <si>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</si>
  <si>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</si>
  <si>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</si>
  <si>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</si>
  <si>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</si>
  <si>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</si>
  <si>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</si>
  <si>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</si>
  <si>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</si>
  <si>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</si>
  <si>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</si>
  <si>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</si>
  <si>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</si>
  <si>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</si>
  <si>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</si>
  <si>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</si>
  <si>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</si>
  <si>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</si>
  <si>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</si>
  <si>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</si>
  <si>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</si>
  <si>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</si>
  <si>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</si>
  <si>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</si>
  <si>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</si>
  <si>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</si>
  <si>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</si>
  <si>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</si>
  <si>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</si>
  <si>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</si>
  <si>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</si>
  <si>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</si>
  <si>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</si>
  <si>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</si>
  <si>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</si>
  <si>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</si>
  <si>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</si>
  <si>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</si>
  <si>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</si>
  <si>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</si>
  <si>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</si>
  <si>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</si>
  <si>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</si>
  <si>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</si>
  <si>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</si>
  <si>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</si>
  <si>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</si>
  <si>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</si>
  <si>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</si>
  <si>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</si>
  <si>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</si>
  <si>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</si>
  <si>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</si>
  <si>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</si>
  <si>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</si>
  <si>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</si>
  <si>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</si>
  <si>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</si>
  <si>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</si>
  <si>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</si>
  <si>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</si>
  <si>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</si>
  <si>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</si>
  <si>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</si>
  <si>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</si>
  <si>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</si>
  <si>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</si>
  <si>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</si>
  <si>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</si>
  <si>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</si>
  <si>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</si>
  <si>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</si>
  <si>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</si>
  <si>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</si>
  <si>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</si>
  <si>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</si>
  <si>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</si>
  <si>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</si>
  <si>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</si>
  <si>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</si>
  <si>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</si>
  <si>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</si>
  <si>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</si>
  <si>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</si>
  <si>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</si>
  <si>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</si>
  <si>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</si>
  <si>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</si>
  <si>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</si>
  <si>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</si>
  <si>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</si>
  <si>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</si>
  <si>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</si>
  <si>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</si>
  <si>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</si>
  <si>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</si>
  <si>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</si>
  <si>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</si>
  <si>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</si>
  <si>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</si>
  <si>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</si>
  <si>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</si>
  <si>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</si>
  <si>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</si>
  <si>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</si>
  <si>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</si>
  <si>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</si>
  <si>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</si>
  <si>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</si>
  <si>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</si>
  <si>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</si>
  <si>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</si>
  <si>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</si>
  <si>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</si>
  <si>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</si>
  <si>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</si>
  <si>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</si>
  <si>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</si>
  <si>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</si>
  <si>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</si>
  <si>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</si>
  <si>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</si>
  <si>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</si>
  <si>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</si>
  <si>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</si>
  <si>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</si>
  <si>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</si>
  <si>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</si>
  <si>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</si>
  <si>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</si>
  <si>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</si>
  <si>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</si>
  <si>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</si>
  <si>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</si>
  <si>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</si>
  <si>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</si>
  <si>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</si>
  <si>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</si>
  <si>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</si>
  <si>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</si>
  <si>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</si>
  <si>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</si>
  <si>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</si>
  <si>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</si>
  <si>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</si>
  <si>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</si>
  <si>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</si>
  <si>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</si>
  <si>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</si>
  <si>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</si>
  <si>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</si>
  <si>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</si>
  <si>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</si>
  <si>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</si>
  <si>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</si>
  <si>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</si>
  <si>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</si>
  <si>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</si>
  <si>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</si>
  <si>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</si>
  <si>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</si>
  <si>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</si>
  <si>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</si>
  <si>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</si>
  <si>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</si>
  <si>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</si>
  <si>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</si>
  <si>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</si>
  <si>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</si>
  <si>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</si>
  <si>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</si>
  <si>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</si>
  <si>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</si>
  <si>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</si>
  <si>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</si>
  <si>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</si>
  <si>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</si>
  <si>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</si>
  <si>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</si>
  <si>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</si>
  <si>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</si>
  <si>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</si>
  <si>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</si>
  <si>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</si>
  <si>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</si>
  <si>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</si>
  <si>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</si>
  <si>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</si>
  <si>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</si>
  <si>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</si>
  <si>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</si>
  <si>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</si>
  <si>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</si>
  <si>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</si>
  <si>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</si>
  <si>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</si>
  <si>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</si>
  <si>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</si>
  <si>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</si>
  <si>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</si>
  <si>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</si>
  <si>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</si>
  <si>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</si>
  <si>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</si>
  <si>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</si>
  <si>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</si>
  <si>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</si>
  <si>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</si>
  <si>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</si>
  <si>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</si>
  <si>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</si>
  <si>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</si>
  <si>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</si>
  <si>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</si>
  <si>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</si>
  <si>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</si>
  <si>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</si>
  <si>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</si>
  <si>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</si>
  <si>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</si>
  <si>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</si>
  <si>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</si>
  <si>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</si>
  <si>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</si>
  <si>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</si>
  <si>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</si>
  <si>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</si>
  <si>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</si>
  <si>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</si>
  <si>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</si>
  <si>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</si>
  <si>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</si>
  <si>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</si>
  <si>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</si>
  <si>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</si>
  <si>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</si>
  <si>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</si>
  <si>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</si>
  <si>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</si>
  <si>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</si>
  <si>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</si>
  <si>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</si>
  <si>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</si>
  <si>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</si>
  <si>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</si>
  <si>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</si>
  <si>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</si>
  <si>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</si>
  <si>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</si>
  <si>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</si>
  <si>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</si>
  <si>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</si>
  <si>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</si>
  <si>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</si>
  <si>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</si>
  <si>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</si>
  <si>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</si>
  <si>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</si>
  <si>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</si>
  <si>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</si>
  <si>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</si>
  <si>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</si>
  <si>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</si>
  <si>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</si>
  <si>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</si>
  <si>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</si>
  <si>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</si>
  <si>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</si>
  <si>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</si>
  <si>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</si>
  <si>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</si>
  <si>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</si>
  <si>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</si>
  <si>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</si>
  <si>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</si>
  <si>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</si>
  <si>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</si>
  <si>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</si>
  <si>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</si>
  <si>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</si>
  <si>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</si>
  <si>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</si>
  <si>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</si>
  <si>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</si>
  <si>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</si>
  <si>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</si>
  <si>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</si>
  <si>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</si>
  <si>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</si>
  <si>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</si>
  <si>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</si>
  <si>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</si>
  <si>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</si>
  <si>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</si>
  <si>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</si>
  <si>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</si>
  <si>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</si>
  <si>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</si>
  <si>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</si>
  <si>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</si>
  <si>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</si>
  <si>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</si>
  <si>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</si>
  <si>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</si>
  <si>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</si>
  <si>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</si>
  <si>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</si>
  <si>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</si>
  <si>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</si>
  <si>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</si>
  <si>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</si>
  <si>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</si>
  <si>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</si>
  <si>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</si>
  <si>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</si>
  <si>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</si>
  <si>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</si>
  <si>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</si>
  <si>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</si>
  <si>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</si>
  <si>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</si>
  <si>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</si>
  <si>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</si>
  <si>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</si>
  <si>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</si>
  <si>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</si>
  <si>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</si>
  <si>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</si>
  <si>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</si>
  <si>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</si>
  <si>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</si>
  <si>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</si>
  <si>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</si>
  <si>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</si>
  <si>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</si>
  <si>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</si>
  <si>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</si>
  <si>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</si>
  <si>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</si>
  <si>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</si>
  <si>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</si>
  <si>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</si>
  <si>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</si>
  <si>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</si>
  <si>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</si>
  <si>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</si>
  <si>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</si>
  <si>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</si>
  <si>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</si>
  <si>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</si>
  <si>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</si>
  <si>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</si>
  <si>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</si>
  <si>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</si>
  <si>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</si>
  <si>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</si>
  <si>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</si>
  <si>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</si>
  <si>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</si>
  <si>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</si>
  <si>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</si>
  <si>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</si>
  <si>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</si>
  <si>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</si>
  <si>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</si>
  <si>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</si>
  <si>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</si>
  <si>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</si>
  <si>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</si>
  <si>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</si>
  <si>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</si>
  <si>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</si>
  <si>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</si>
  <si>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</si>
  <si>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</si>
  <si>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</si>
  <si>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</si>
  <si>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</si>
  <si>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</si>
  <si>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</si>
  <si>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</si>
  <si>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</si>
  <si>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</si>
  <si>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</si>
  <si>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</si>
  <si>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</si>
  <si>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</si>
  <si>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</si>
  <si>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</si>
  <si>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</si>
  <si>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</si>
  <si>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</si>
  <si>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</si>
  <si>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</si>
  <si>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</si>
  <si>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</si>
  <si>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</si>
  <si>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</si>
  <si>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</si>
  <si>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</si>
  <si>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</si>
  <si>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</si>
  <si>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</si>
  <si>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</si>
  <si>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</si>
  <si>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</si>
  <si>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</si>
  <si>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</si>
  <si>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</si>
  <si>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</si>
  <si>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</si>
  <si>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</si>
  <si>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</si>
  <si>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</si>
  <si>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</si>
  <si>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</si>
  <si>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</si>
  <si>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</si>
  <si>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</si>
  <si>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</si>
  <si>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</si>
  <si>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</si>
  <si>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</si>
  <si>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</si>
  <si>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</si>
  <si>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</si>
  <si>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</si>
  <si>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</si>
  <si>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</si>
  <si>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</si>
  <si>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</si>
  <si>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</si>
  <si>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</si>
  <si>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</si>
  <si>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</si>
  <si>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</si>
  <si>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</si>
  <si>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</si>
  <si>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</si>
  <si>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</si>
  <si>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</si>
  <si>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</si>
  <si>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</si>
  <si>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</si>
  <si>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</si>
  <si>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</si>
  <si>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</si>
  <si>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</si>
  <si>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</si>
  <si>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</si>
  <si>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</si>
  <si>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</si>
  <si>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</si>
  <si>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</si>
  <si>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</si>
  <si>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</si>
  <si>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</si>
  <si>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</si>
  <si>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</si>
  <si>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</si>
  <si>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</si>
  <si>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</si>
  <si>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</si>
  <si>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</si>
  <si>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</si>
  <si>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</si>
  <si>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</si>
  <si>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</si>
  <si>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</si>
  <si>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</si>
  <si>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</si>
  <si>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</si>
  <si>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</si>
  <si>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</si>
  <si>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</si>
  <si>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</si>
  <si>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</si>
  <si>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</si>
  <si>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</si>
  <si>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</si>
  <si>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</si>
  <si>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</si>
  <si>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</si>
  <si>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</si>
  <si>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</si>
  <si>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</si>
  <si>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</si>
  <si>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</si>
  <si>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</si>
  <si>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</si>
  <si>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</si>
  <si>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</si>
  <si>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</si>
  <si>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</si>
  <si>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</si>
  <si>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</si>
  <si>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</si>
  <si>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</si>
  <si>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</si>
  <si>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</si>
  <si>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</si>
  <si>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</si>
  <si>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</si>
  <si>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</si>
  <si>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</si>
  <si>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</si>
  <si>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</si>
  <si>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</si>
  <si>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</si>
  <si>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</si>
  <si>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</si>
  <si>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</si>
  <si>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</si>
  <si>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</si>
  <si>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</si>
  <si>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</si>
  <si>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</si>
  <si>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</si>
  <si>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</si>
  <si>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</si>
  <si>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</si>
  <si>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</si>
  <si>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</si>
  <si>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</si>
  <si>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</si>
  <si>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</si>
  <si>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</si>
  <si>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</si>
  <si>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</si>
  <si>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</si>
  <si>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</si>
  <si>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</si>
  <si>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</si>
  <si>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</si>
  <si>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</si>
  <si>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</si>
  <si>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</si>
  <si>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</si>
  <si>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</si>
  <si>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</si>
  <si>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</si>
  <si>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</si>
  <si>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</si>
  <si>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</si>
  <si>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</si>
  <si>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</si>
  <si>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</si>
  <si>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</si>
  <si>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</si>
  <si>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</si>
  <si>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</si>
  <si>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</si>
  <si>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</si>
  <si>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</si>
  <si>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</si>
  <si>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</si>
  <si>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</si>
  <si>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</si>
  <si>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</si>
  <si>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</si>
  <si>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</si>
  <si>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</si>
  <si>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</si>
  <si>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</si>
  <si>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</si>
  <si>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</si>
  <si>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</si>
  <si>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</si>
  <si>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</si>
  <si>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</si>
  <si>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</si>
  <si>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</si>
  <si>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</si>
  <si>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</si>
  <si>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</si>
  <si>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</si>
  <si>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</si>
  <si>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</si>
  <si>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</si>
  <si>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</si>
  <si>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</si>
  <si>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</si>
  <si>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</si>
  <si>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</si>
  <si>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</si>
  <si>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</si>
  <si>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</si>
  <si>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</si>
  <si>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</si>
  <si>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</si>
  <si>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</si>
  <si>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</si>
  <si>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</si>
  <si>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</si>
  <si>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</si>
  <si>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</si>
  <si>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</si>
  <si>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</si>
  <si>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</si>
  <si>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</si>
  <si>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</si>
  <si>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</si>
  <si>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</si>
  <si>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</si>
  <si>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</si>
  <si>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</si>
  <si>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</si>
  <si>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</si>
  <si>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</si>
  <si>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</si>
  <si>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</si>
  <si>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</si>
  <si>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</si>
  <si>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</si>
  <si>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</si>
  <si>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</si>
  <si>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</si>
  <si>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</si>
  <si>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</si>
  <si>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</si>
  <si>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</si>
  <si>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</si>
  <si>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</si>
  <si>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</si>
  <si>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</si>
  <si>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</si>
  <si>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</si>
  <si>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</si>
  <si>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</si>
  <si>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</si>
  <si>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</si>
  <si>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</si>
  <si>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</si>
  <si>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</si>
  <si>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</si>
  <si>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</si>
  <si>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</si>
  <si>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</si>
  <si>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</si>
  <si>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</si>
  <si>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</si>
  <si>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</si>
  <si>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</si>
  <si>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</si>
  <si>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</si>
  <si>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</si>
  <si>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</si>
  <si>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</si>
  <si>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</si>
  <si>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</si>
  <si>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</si>
  <si>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</si>
  <si>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</si>
  <si>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</si>
  <si>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</si>
  <si>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</si>
  <si>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</si>
  <si>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</si>
  <si>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</si>
  <si>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</si>
  <si>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</si>
  <si>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</si>
  <si>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</si>
  <si>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</si>
  <si>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</si>
  <si>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</si>
  <si>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</si>
  <si>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</si>
  <si>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</si>
  <si>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</si>
  <si>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</si>
  <si>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</si>
  <si>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</si>
  <si>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</si>
  <si>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</si>
  <si>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</si>
  <si>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</si>
  <si>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</si>
  <si>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</si>
  <si>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</si>
  <si>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</si>
  <si>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</si>
  <si>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</si>
  <si>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</si>
  <si>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</si>
  <si>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</si>
  <si>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</si>
  <si>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</si>
  <si>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</si>
  <si>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</si>
  <si>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</si>
  <si>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</si>
  <si>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</si>
  <si>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</si>
  <si>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</si>
  <si>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</si>
  <si>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</si>
  <si>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</si>
  <si>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</si>
  <si>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</si>
  <si>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</si>
  <si>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</si>
  <si>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</si>
  <si>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</si>
  <si>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</si>
  <si>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</si>
  <si>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</si>
  <si>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</si>
  <si>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</si>
  <si>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</si>
  <si>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</si>
  <si>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</si>
  <si>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</si>
  <si>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</si>
  <si>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</si>
  <si>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</si>
  <si>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</si>
  <si>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</si>
  <si>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</si>
  <si>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</si>
  <si>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</si>
  <si>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</si>
  <si>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</si>
  <si>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</si>
  <si>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</si>
  <si>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</si>
  <si>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</si>
  <si>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</si>
  <si>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</si>
  <si>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</si>
  <si>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</si>
  <si>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</si>
  <si>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</si>
  <si>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</si>
  <si>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</si>
  <si>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</si>
  <si>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</si>
  <si>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</si>
  <si>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</si>
  <si>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</si>
  <si>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</si>
  <si>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</si>
  <si>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</si>
  <si>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</si>
  <si>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</si>
  <si>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</si>
  <si>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</si>
  <si>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</si>
  <si>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</si>
  <si>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</si>
  <si>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</si>
  <si>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</si>
  <si>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</si>
  <si>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</si>
  <si>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</si>
  <si>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</si>
  <si>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</si>
  <si>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</si>
  <si>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</si>
  <si>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</si>
  <si>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</si>
  <si>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</si>
  <si>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</si>
  <si>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</si>
  <si>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</si>
  <si>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</si>
  <si>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</si>
  <si>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</si>
  <si>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</si>
  <si>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</si>
  <si>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</si>
  <si>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</si>
  <si>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</si>
  <si>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</si>
  <si>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</si>
  <si>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</si>
  <si>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</si>
  <si>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</si>
  <si>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</si>
  <si>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</si>
  <si>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</si>
  <si>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</si>
  <si>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</si>
  <si>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</si>
  <si>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</si>
  <si>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</si>
  <si>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</si>
  <si>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</si>
  <si>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</si>
  <si>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</si>
  <si>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</si>
  <si>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</si>
  <si>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</si>
  <si>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</si>
  <si>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</si>
  <si>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</si>
  <si>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</si>
  <si>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</si>
  <si>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</si>
  <si>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</si>
  <si>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</si>
  <si>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</si>
  <si>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</si>
  <si>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</si>
  <si>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</si>
  <si>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</si>
  <si>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</si>
  <si>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</si>
  <si>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</si>
  <si>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</si>
  <si>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</si>
  <si>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</si>
  <si>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</si>
  <si>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</si>
  <si>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</si>
  <si>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</si>
  <si>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</si>
  <si>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</si>
  <si>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</si>
  <si>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</si>
  <si>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</si>
  <si>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</si>
  <si>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</si>
  <si>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</si>
  <si>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</si>
  <si>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</si>
  <si>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</si>
  <si>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</si>
  <si>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</si>
  <si>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</si>
  <si>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</si>
  <si>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</si>
  <si>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</si>
  <si>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</si>
  <si>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</si>
  <si>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</si>
  <si>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</si>
  <si>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</si>
  <si>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</si>
  <si>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</si>
  <si>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</si>
  <si>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</si>
  <si>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</si>
  <si>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</si>
  <si>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</si>
  <si>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</si>
  <si>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</si>
  <si>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</si>
  <si>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</si>
  <si>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</si>
  <si>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</si>
  <si>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</si>
  <si>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</si>
  <si>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</si>
  <si>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</si>
  <si>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</si>
  <si>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</si>
  <si>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</si>
  <si>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</si>
  <si>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</si>
  <si>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</si>
  <si>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</si>
  <si>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</si>
  <si>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</si>
  <si>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</si>
  <si>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</si>
  <si>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</si>
  <si>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</si>
  <si>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</si>
  <si>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</si>
  <si>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</si>
  <si>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</si>
  <si>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</si>
  <si>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</si>
  <si>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</si>
  <si>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</si>
  <si>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</si>
  <si>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</si>
  <si>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</si>
  <si>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</si>
  <si>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</si>
  <si>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</si>
  <si>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</si>
  <si>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</si>
  <si>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</si>
  <si>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</si>
  <si>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</si>
  <si>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</si>
  <si>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</si>
  <si>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</si>
  <si>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</si>
  <si>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</si>
  <si>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</si>
  <si>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</si>
  <si>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</si>
  <si>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</si>
  <si>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</si>
  <si>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</si>
  <si>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</si>
  <si>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</si>
  <si>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</si>
  <si>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</si>
  <si>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</si>
  <si>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</si>
  <si>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</si>
  <si>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</si>
  <si>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</si>
  <si>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</si>
  <si>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</si>
  <si>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</si>
  <si>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</si>
  <si>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</si>
  <si>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</si>
  <si>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</si>
  <si>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</si>
  <si>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</si>
  <si>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</si>
  <si>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</si>
  <si>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</si>
  <si>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</si>
  <si>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</si>
  <si>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</si>
  <si>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</si>
  <si>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</si>
  <si>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</si>
  <si>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</si>
  <si>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</si>
  <si>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</si>
  <si>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</si>
  <si>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</si>
  <si>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</si>
  <si>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</si>
  <si>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</si>
  <si>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</si>
  <si>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</si>
  <si>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</si>
  <si>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</si>
  <si>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</si>
  <si>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</si>
  <si>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</si>
  <si>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</si>
  <si>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</si>
  <si>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</si>
  <si>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</si>
  <si>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</si>
  <si>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</si>
  <si>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</si>
  <si>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</si>
  <si>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</si>
  <si>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</si>
  <si>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</si>
  <si>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</si>
  <si>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</si>
  <si>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</si>
  <si>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</si>
  <si>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</si>
  <si>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</si>
  <si>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</si>
  <si>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</si>
  <si>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</si>
  <si>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</si>
  <si>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</si>
  <si>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</si>
  <si>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</si>
  <si>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</si>
  <si>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</si>
  <si>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</si>
  <si>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</si>
  <si>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</si>
  <si>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</si>
  <si>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</si>
  <si>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</si>
  <si>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</si>
  <si>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</si>
  <si>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</si>
  <si>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</si>
  <si>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</si>
  <si>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</si>
  <si>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</si>
  <si>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</si>
  <si>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</si>
  <si>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</si>
  <si>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</si>
  <si>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</si>
  <si>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</si>
  <si>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</si>
  <si>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</si>
  <si>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</si>
  <si>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</si>
  <si>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</si>
  <si>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</si>
  <si>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</si>
  <si>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</si>
  <si>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</si>
  <si>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</si>
  <si>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</si>
  <si>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</si>
  <si>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</si>
  <si>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</si>
  <si>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</si>
  <si>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</si>
  <si>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</si>
  <si>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</si>
  <si>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</si>
  <si>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</si>
  <si>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</si>
  <si>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</si>
  <si>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</si>
  <si>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</si>
  <si>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</si>
  <si>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</si>
  <si>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</si>
  <si>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</si>
  <si>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</si>
  <si>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</si>
  <si>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</si>
  <si>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</si>
  <si>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</si>
  <si>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</si>
  <si>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</si>
  <si>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</si>
  <si>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</si>
  <si>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</si>
  <si>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</si>
  <si>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</si>
  <si>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</si>
  <si>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</si>
  <si>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</si>
  <si>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</si>
  <si>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</si>
  <si>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</si>
  <si>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</si>
  <si>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</si>
  <si>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</si>
  <si>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</si>
  <si>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</si>
  <si>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</si>
  <si>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</si>
  <si>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</si>
  <si>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</si>
  <si>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</si>
  <si>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</si>
  <si>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</si>
  <si>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</si>
  <si>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</si>
  <si>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</si>
  <si>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</si>
  <si>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</si>
  <si>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</si>
  <si>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</si>
  <si>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</si>
  <si>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</si>
  <si>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</si>
  <si>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</si>
  <si>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</si>
  <si>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</si>
  <si>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</si>
  <si>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</si>
  <si>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</si>
  <si>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</si>
  <si>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</si>
  <si>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</si>
  <si>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</si>
  <si>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</si>
  <si>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</si>
  <si>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</si>
  <si>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</si>
  <si>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</si>
  <si>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</si>
  <si>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</si>
  <si>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</si>
  <si>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</si>
  <si>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</si>
  <si>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</si>
  <si>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</si>
  <si>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</si>
  <si>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</si>
  <si>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</si>
  <si>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</si>
  <si>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</si>
  <si>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</si>
  <si>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</si>
  <si>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</si>
  <si>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</si>
  <si>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</si>
  <si>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</si>
  <si>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</si>
  <si>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</si>
  <si>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</si>
  <si>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</si>
  <si>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</si>
  <si>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</si>
  <si>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</si>
  <si>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</si>
  <si>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</si>
  <si>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</si>
  <si>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</si>
  <si>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</si>
  <si>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</si>
  <si>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</si>
  <si>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</si>
  <si>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</si>
  <si>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</si>
  <si>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</si>
  <si>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</si>
  <si>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</si>
  <si>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</si>
  <si>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</si>
  <si>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</si>
  <si>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</si>
  <si>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</si>
  <si>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</si>
  <si>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</si>
  <si>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</si>
  <si>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</si>
  <si>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</si>
  <si>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</si>
  <si>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</si>
  <si>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</si>
  <si>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</si>
  <si>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</si>
  <si>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</si>
  <si>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</si>
  <si>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</si>
  <si>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</si>
  <si>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</si>
  <si>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</si>
  <si>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</si>
  <si>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</si>
  <si>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</si>
  <si>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</si>
  <si>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</si>
  <si>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</si>
  <si>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</si>
  <si>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</si>
  <si>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</si>
  <si>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</si>
  <si>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</si>
  <si>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</si>
  <si>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</si>
  <si>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</si>
  <si>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</si>
  <si>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</si>
  <si>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</si>
  <si>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</si>
  <si>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</si>
  <si>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</si>
  <si>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</si>
  <si>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</si>
  <si>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</si>
  <si>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</si>
  <si>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</si>
  <si>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</si>
  <si>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</si>
  <si>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</si>
  <si>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</si>
  <si>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</si>
  <si>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</si>
  <si>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</si>
  <si>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</si>
  <si>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</si>
  <si>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</si>
  <si>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</si>
  <si>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</si>
  <si>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</si>
  <si>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</si>
  <si>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</si>
  <si>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</si>
  <si>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</si>
  <si>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</si>
  <si>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</si>
  <si>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</si>
  <si>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</si>
  <si>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</si>
  <si>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</si>
  <si>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</si>
  <si>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</si>
  <si>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</si>
  <si>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</si>
  <si>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</si>
  <si>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</si>
  <si>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</si>
  <si>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</si>
  <si>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</si>
  <si>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</si>
  <si>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</si>
  <si>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</si>
  <si>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</si>
  <si>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</si>
  <si>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</si>
  <si>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</si>
  <si>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</si>
  <si>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</si>
  <si>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</si>
  <si>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</si>
  <si>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</si>
  <si>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</si>
  <si>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</si>
  <si>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</si>
  <si>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</si>
  <si>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</si>
  <si>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</si>
  <si>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</si>
  <si>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</si>
  <si>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</si>
  <si>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</si>
  <si>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</si>
  <si>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</si>
  <si>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</si>
  <si>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</si>
  <si>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</si>
  <si>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</si>
  <si>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</si>
  <si>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</si>
  <si>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</si>
  <si>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</si>
  <si>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</si>
  <si>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</si>
  <si>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</si>
  <si>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</si>
  <si>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</si>
  <si>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</si>
  <si>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</si>
  <si>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</si>
  <si>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</si>
  <si>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</si>
  <si>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</si>
  <si>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</si>
  <si>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</si>
  <si>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</si>
  <si>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</si>
  <si>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</si>
  <si>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</si>
  <si>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</si>
  <si>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</si>
  <si>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</si>
  <si>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</si>
  <si>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</si>
  <si>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</si>
  <si>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</si>
  <si>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</si>
  <si>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</si>
  <si>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</si>
  <si>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</si>
  <si>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</si>
  <si>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</si>
  <si>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</si>
  <si>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</si>
  <si>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</si>
  <si>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</si>
  <si>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</si>
  <si>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</si>
  <si>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</si>
  <si>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</si>
  <si>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</si>
  <si>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</si>
  <si>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</si>
  <si>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</si>
  <si>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</si>
  <si>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</si>
  <si>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</si>
  <si>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</si>
  <si>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</si>
  <si>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</si>
  <si>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</si>
  <si>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</si>
  <si>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</si>
  <si>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</si>
  <si>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</si>
  <si>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</si>
  <si>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</si>
  <si>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</si>
  <si>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</si>
  <si>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</si>
  <si>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</si>
  <si>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</si>
  <si>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</si>
  <si>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</si>
  <si>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</si>
  <si>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</si>
  <si>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</si>
  <si>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</si>
  <si>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</si>
  <si>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</si>
  <si>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</si>
  <si>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</si>
  <si>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</si>
  <si>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</si>
  <si>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</si>
  <si>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</si>
  <si>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</si>
  <si>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</si>
  <si>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</si>
  <si>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</si>
  <si>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</si>
  <si>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</si>
  <si>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</si>
  <si>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</si>
  <si>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</si>
  <si>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</si>
  <si>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</si>
  <si>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</si>
  <si>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</si>
  <si>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</si>
  <si>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</si>
  <si>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</si>
  <si>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</si>
  <si>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</si>
  <si>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</si>
  <si>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</si>
  <si>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</si>
  <si>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</si>
  <si>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</si>
  <si>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</si>
  <si>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</si>
  <si>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</si>
  <si>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</si>
  <si>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</si>
  <si>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</si>
  <si>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</si>
  <si>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</si>
  <si>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</si>
  <si>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</si>
  <si>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</si>
  <si>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</si>
  <si>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</si>
  <si>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</si>
  <si>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</si>
  <si>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</si>
  <si>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</si>
  <si>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</si>
  <si>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</si>
  <si>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</si>
  <si>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</si>
  <si>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</si>
  <si>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</si>
  <si>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</si>
  <si>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</si>
  <si>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</si>
  <si>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</si>
  <si>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</si>
  <si>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</si>
  <si>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</si>
  <si>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</si>
  <si>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</si>
  <si>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</si>
  <si>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</si>
  <si>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</si>
  <si>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</si>
  <si>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</si>
  <si>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</si>
  <si>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</si>
  <si>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</si>
  <si>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</si>
  <si>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</si>
  <si>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</si>
  <si>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</si>
  <si>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</si>
  <si>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</si>
  <si>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</si>
  <si>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</si>
  <si>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</si>
  <si>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</si>
  <si>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</si>
  <si>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</si>
  <si>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</si>
  <si>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</si>
  <si>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</si>
  <si>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</si>
  <si>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</si>
  <si>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</si>
  <si>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</si>
  <si>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</si>
  <si>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</si>
  <si>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</si>
  <si>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</si>
  <si>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</si>
  <si>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</si>
  <si>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</si>
  <si>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</si>
  <si>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</si>
  <si>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</si>
  <si>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</si>
  <si>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</si>
  <si>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</si>
  <si>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</si>
  <si>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</si>
  <si>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</si>
  <si>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</si>
  <si>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</si>
  <si>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</si>
  <si>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</si>
  <si>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</si>
  <si>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</si>
  <si>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</si>
  <si>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</si>
  <si>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</si>
  <si>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</si>
  <si>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</si>
  <si>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</si>
  <si>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</si>
  <si>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</si>
  <si>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</si>
  <si>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</si>
  <si>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</si>
  <si>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</si>
  <si>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</si>
  <si>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</si>
  <si>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</si>
  <si>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</si>
  <si>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</si>
  <si>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</si>
  <si>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</si>
  <si>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</si>
  <si>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</si>
  <si>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</si>
  <si>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</si>
  <si>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</si>
  <si>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</si>
  <si>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</si>
  <si>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</si>
  <si>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</si>
  <si>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</si>
  <si>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</si>
  <si>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</si>
  <si>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</si>
  <si>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</si>
  <si>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</si>
  <si>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</si>
  <si>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</si>
  <si>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</si>
  <si>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</si>
  <si>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</si>
  <si>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</si>
  <si>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</si>
  <si>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</si>
  <si>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</si>
  <si>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</si>
  <si>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</si>
  <si>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</si>
  <si>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</si>
  <si>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</si>
  <si>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</si>
  <si>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</si>
  <si>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</si>
  <si>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</si>
  <si>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</si>
  <si>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</si>
  <si>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</si>
  <si>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</si>
  <si>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</si>
  <si>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</si>
  <si>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</si>
  <si>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</si>
  <si>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</si>
  <si>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</si>
  <si>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</si>
  <si>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</si>
  <si>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</si>
  <si>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</si>
  <si>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</si>
  <si>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</si>
  <si>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</si>
  <si>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</si>
  <si>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</si>
  <si>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</si>
  <si>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</si>
  <si>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</si>
  <si>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</si>
  <si>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</si>
  <si>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</si>
  <si>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</si>
  <si>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</si>
  <si>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</si>
  <si>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</si>
  <si>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</si>
  <si>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</si>
  <si>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</si>
  <si>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</si>
  <si>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</si>
  <si>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</si>
  <si>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</si>
  <si>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</si>
  <si>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</si>
  <si>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</si>
  <si>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</si>
  <si>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</si>
  <si>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</si>
  <si>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</si>
  <si>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</si>
  <si>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</si>
  <si>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</si>
  <si>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</si>
  <si>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</si>
  <si>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</si>
  <si>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</si>
  <si>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</si>
  <si>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</si>
  <si>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</si>
  <si>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</si>
  <si>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</si>
  <si>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</si>
  <si>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</si>
  <si>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</si>
  <si>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</si>
  <si>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</si>
  <si>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</si>
  <si>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</si>
  <si>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</si>
  <si>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</si>
  <si>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</si>
  <si>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</si>
  <si>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</si>
  <si>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</si>
  <si>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</si>
  <si>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</si>
  <si>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</si>
  <si>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</si>
  <si>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</si>
  <si>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</si>
  <si>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</si>
  <si>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</si>
  <si>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</si>
  <si>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</si>
  <si>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</si>
  <si>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</si>
  <si>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</si>
  <si>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</si>
  <si>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</si>
  <si>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</si>
  <si>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</si>
  <si>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</si>
  <si>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</si>
  <si>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</si>
  <si>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</si>
  <si>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</si>
  <si>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</si>
  <si>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</si>
  <si>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</si>
  <si>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</si>
  <si>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</si>
  <si>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</si>
  <si>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</si>
  <si>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</si>
  <si>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</si>
  <si>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</si>
  <si>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</si>
  <si>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</si>
  <si>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</si>
  <si>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</si>
  <si>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</si>
  <si>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</si>
  <si>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</si>
  <si>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</si>
  <si>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</si>
  <si>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</si>
  <si>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</si>
  <si>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</si>
  <si>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</si>
  <si>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</si>
  <si>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</si>
  <si>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</si>
  <si>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</si>
  <si>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</si>
  <si>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</si>
  <si>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</si>
  <si>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</si>
  <si>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</si>
  <si>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</si>
  <si>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</si>
  <si>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</si>
  <si>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</si>
  <si>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</si>
  <si>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</si>
  <si>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</si>
  <si>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</si>
  <si>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</si>
  <si>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</si>
  <si>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</si>
  <si>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</si>
  <si>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</si>
  <si>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</si>
  <si>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</si>
  <si>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</si>
  <si>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</si>
  <si>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</si>
  <si>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</si>
  <si>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</si>
  <si>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</si>
  <si>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</si>
  <si>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</si>
  <si>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</si>
  <si>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</si>
  <si>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</si>
  <si>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</si>
  <si>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</si>
  <si>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</si>
  <si>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</si>
  <si>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</si>
  <si>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</si>
  <si>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</si>
  <si>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</si>
  <si>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</si>
  <si>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</si>
  <si>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</si>
  <si>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</si>
  <si>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</si>
  <si>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</si>
  <si>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</si>
  <si>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</si>
  <si>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</si>
  <si>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</si>
  <si>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</si>
  <si>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</si>
  <si>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</si>
  <si>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</si>
  <si>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</si>
  <si>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</si>
  <si>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</si>
  <si>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</si>
  <si>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</si>
  <si>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</si>
  <si>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</si>
  <si>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</si>
  <si>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</si>
  <si>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</si>
  <si>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</si>
  <si>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</si>
  <si>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</si>
  <si>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</si>
  <si>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</si>
  <si>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</si>
  <si>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</si>
  <si>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</si>
  <si>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</si>
  <si>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</si>
  <si>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</si>
  <si>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</si>
  <si>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</si>
  <si>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</si>
  <si>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</si>
  <si>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</si>
  <si>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</si>
  <si>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</si>
  <si>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</si>
  <si>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</si>
  <si>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</si>
  <si>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</si>
  <si>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</si>
  <si>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</si>
  <si>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</si>
  <si>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</si>
  <si>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</si>
  <si>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</si>
  <si>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</si>
  <si>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</si>
  <si>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</si>
  <si>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</si>
  <si>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</si>
  <si>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</si>
  <si>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</si>
  <si>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</si>
  <si>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</si>
  <si>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</si>
  <si>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</si>
  <si>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</si>
  <si>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</si>
  <si>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</si>
  <si>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</si>
  <si>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</si>
  <si>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</si>
  <si>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</si>
  <si>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</si>
  <si>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</si>
  <si>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</si>
  <si>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</si>
  <si>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</si>
  <si>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</si>
  <si>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</si>
  <si>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</si>
  <si>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</si>
  <si>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</si>
  <si>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</si>
  <si>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</si>
  <si>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</si>
  <si>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</si>
  <si>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</si>
  <si>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</si>
  <si>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</si>
  <si>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</si>
  <si>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</si>
  <si>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</si>
  <si>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</si>
  <si>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</si>
  <si>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</si>
  <si>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</si>
  <si>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</si>
  <si>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</si>
  <si>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</si>
  <si>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</si>
  <si>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</si>
  <si>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</si>
  <si>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</si>
  <si>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</si>
  <si>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</si>
  <si>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</si>
  <si>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</si>
  <si>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</si>
  <si>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</si>
  <si>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</si>
  <si>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</si>
  <si>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</si>
  <si>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</si>
  <si>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</si>
  <si>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</si>
  <si>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</si>
  <si>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</si>
  <si>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</si>
  <si>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</si>
  <si>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</si>
  <si>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</si>
  <si>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</si>
  <si>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</si>
  <si>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</si>
  <si>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</si>
  <si>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</si>
  <si>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</si>
  <si>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</si>
  <si>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</si>
  <si>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</si>
  <si>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</si>
  <si>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</si>
  <si>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</si>
  <si>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</si>
  <si>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</si>
  <si>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</si>
  <si>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</si>
  <si>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</si>
  <si>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</si>
  <si>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</si>
  <si>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</si>
  <si>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</si>
  <si>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</si>
  <si>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</si>
  <si>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</si>
  <si>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</si>
  <si>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</si>
  <si>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</si>
  <si>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</si>
  <si>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</si>
  <si>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</si>
  <si>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</si>
  <si>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</si>
  <si>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</si>
  <si>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</si>
  <si>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</si>
  <si>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</si>
  <si>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</si>
  <si>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</si>
  <si>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</si>
  <si>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</si>
  <si>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</si>
  <si>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</si>
  <si>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</si>
  <si>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</si>
  <si>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</si>
  <si>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</si>
  <si>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</si>
  <si>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</si>
  <si>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</si>
  <si>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</si>
  <si>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</si>
  <si>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</si>
  <si>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</si>
  <si>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</si>
  <si>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</si>
  <si>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</si>
  <si>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</si>
  <si>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</si>
  <si>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</si>
  <si>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</si>
  <si>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</si>
  <si>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</si>
  <si>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</si>
  <si>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</si>
  <si>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</si>
  <si>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</si>
  <si>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</si>
  <si>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</si>
  <si>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</si>
  <si>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</si>
  <si>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</si>
  <si>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</si>
  <si>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</si>
  <si>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</si>
  <si>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</si>
  <si>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</si>
  <si>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</si>
  <si>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</si>
  <si>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</si>
  <si>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</si>
  <si>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</si>
  <si>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</si>
  <si>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</si>
  <si>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</si>
  <si>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</si>
  <si>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</si>
  <si>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</si>
  <si>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</si>
  <si>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</si>
  <si>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</si>
  <si>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</si>
  <si>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</si>
  <si>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</si>
  <si>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</si>
  <si>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</si>
  <si>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</si>
  <si>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</si>
  <si>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</si>
  <si>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</si>
  <si>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</si>
  <si>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</si>
  <si>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</si>
  <si>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</si>
  <si>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</si>
  <si>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</si>
  <si>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</si>
  <si>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</si>
  <si>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</si>
  <si>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</si>
  <si>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</si>
  <si>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</si>
  <si>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</si>
  <si>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</si>
  <si>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</si>
  <si>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</si>
  <si>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</si>
  <si>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</si>
  <si>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</si>
  <si>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</si>
  <si>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</si>
  <si>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</si>
  <si>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</si>
  <si>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</si>
  <si>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</si>
  <si>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</si>
  <si>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</si>
  <si>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</si>
  <si>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</si>
  <si>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</si>
  <si>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</si>
  <si>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</si>
  <si>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</si>
  <si>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</si>
  <si>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</si>
  <si>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</si>
  <si>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</si>
  <si>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</si>
  <si>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</si>
  <si>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</si>
  <si>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</si>
  <si>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</si>
  <si>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</si>
  <si>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</si>
  <si>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</si>
  <si>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</si>
  <si>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</si>
  <si>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</si>
  <si>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</si>
  <si>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</si>
  <si>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</si>
  <si>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</si>
  <si>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</si>
  <si>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</si>
  <si>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</si>
  <si>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</si>
  <si>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</si>
  <si>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</si>
  <si>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</si>
  <si>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</si>
  <si>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</si>
  <si>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</si>
  <si>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</si>
  <si>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</si>
  <si>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</si>
  <si>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</si>
  <si>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</si>
  <si>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</si>
  <si>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</si>
  <si>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</si>
  <si>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</si>
  <si>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</si>
  <si>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</si>
  <si>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</si>
  <si>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</si>
  <si>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</si>
  <si>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</si>
  <si>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</si>
  <si>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</si>
  <si>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</si>
  <si>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</si>
  <si>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</si>
  <si>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</si>
  <si>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</si>
  <si>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</si>
  <si>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</si>
  <si>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</si>
  <si>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</si>
  <si>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</si>
  <si>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</si>
  <si>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</si>
  <si>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</si>
  <si>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</si>
  <si>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</si>
  <si>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</si>
  <si>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</si>
  <si>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</si>
  <si>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</si>
  <si>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</si>
  <si>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</si>
  <si>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</si>
  <si>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</si>
  <si>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</si>
  <si>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</si>
  <si>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</si>
  <si>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</si>
  <si>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</si>
  <si>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</si>
  <si>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</si>
  <si>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</si>
  <si>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</si>
  <si>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</si>
  <si>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</si>
  <si>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</si>
  <si>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</si>
  <si>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</si>
  <si>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</si>
  <si>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</si>
  <si>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</si>
  <si>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</si>
  <si>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</si>
  <si>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</si>
  <si>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</si>
  <si>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</si>
  <si>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</si>
  <si>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</si>
  <si>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</si>
  <si>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</si>
  <si>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</si>
  <si>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</si>
  <si>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</si>
  <si>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</si>
  <si>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</si>
  <si>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</si>
  <si>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</si>
  <si>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</si>
  <si>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</si>
  <si>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</si>
  <si>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</si>
  <si>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</si>
  <si>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</si>
  <si>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</si>
  <si>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</si>
  <si>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</si>
  <si>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</si>
  <si>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</si>
  <si>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</si>
  <si>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</si>
  <si>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</si>
  <si>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</si>
  <si>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</si>
  <si>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</si>
  <si>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</si>
  <si>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</si>
  <si>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</si>
  <si>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</si>
  <si>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</si>
  <si>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</si>
  <si>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</si>
  <si>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</si>
  <si>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</si>
  <si>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</si>
  <si>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</si>
  <si>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</si>
  <si>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</si>
  <si>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</si>
  <si>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</si>
  <si>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</si>
  <si>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</si>
  <si>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</si>
  <si>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</si>
  <si>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</si>
  <si>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</si>
  <si>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</si>
  <si>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</si>
  <si>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</si>
  <si>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</si>
  <si>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</si>
  <si>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</si>
  <si>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</si>
  <si>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</si>
  <si>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</si>
  <si>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</si>
  <si>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</si>
  <si>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</si>
  <si>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</si>
  <si>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</si>
  <si>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</si>
  <si>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</si>
  <si>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</si>
  <si>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</si>
  <si>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</si>
  <si>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</si>
  <si>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</si>
  <si>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</si>
  <si>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</si>
  <si>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</si>
  <si>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</si>
  <si>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</si>
  <si>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</si>
  <si>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</si>
  <si>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</si>
  <si>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</si>
  <si>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</si>
  <si>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</si>
  <si>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</si>
  <si>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</si>
  <si>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</si>
  <si>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</si>
  <si>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</si>
  <si>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</si>
  <si>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</si>
  <si>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</si>
  <si>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</si>
  <si>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</si>
  <si>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</si>
  <si>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</si>
  <si>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</si>
  <si>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</si>
  <si>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</si>
  <si>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</si>
  <si>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</si>
  <si>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</si>
  <si>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</si>
  <si>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</si>
  <si>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</si>
  <si>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</si>
  <si>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</si>
  <si>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</si>
  <si>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</si>
  <si>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</si>
  <si>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</si>
  <si>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</si>
  <si>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</si>
  <si>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</si>
  <si>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</si>
  <si>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</si>
  <si>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</si>
  <si>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</si>
  <si>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</si>
  <si>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</si>
  <si>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</si>
  <si>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</si>
  <si>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</si>
  <si>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</si>
  <si>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</si>
  <si>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</si>
  <si>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</si>
  <si>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</si>
  <si>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</si>
  <si>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</si>
  <si>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</si>
  <si>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</si>
  <si>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</si>
  <si>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</si>
  <si>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</si>
  <si>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</si>
  <si>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</si>
  <si>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</si>
  <si>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</si>
  <si>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</si>
  <si>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</si>
  <si>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</si>
  <si>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</si>
  <si>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</si>
  <si>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</si>
  <si>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</si>
  <si>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</si>
  <si>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</si>
  <si>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</si>
  <si>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</si>
  <si>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</si>
  <si>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</si>
  <si>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</si>
  <si>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</si>
  <si>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</si>
  <si>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</si>
  <si>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</si>
  <si>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</si>
  <si>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</si>
  <si>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</si>
  <si>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</si>
  <si>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</si>
  <si>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</si>
  <si>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</si>
  <si>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</si>
  <si>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</si>
  <si>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</si>
  <si>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</si>
  <si>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</si>
  <si>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</si>
  <si>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</si>
  <si>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</si>
  <si>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</si>
  <si>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</si>
  <si>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</si>
  <si>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</si>
  <si>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</si>
  <si>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</si>
  <si>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</si>
  <si>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</si>
  <si>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</si>
  <si>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</si>
  <si>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</si>
  <si>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</si>
  <si>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</si>
  <si>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</si>
  <si>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</si>
  <si>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</si>
  <si>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</si>
  <si>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</si>
  <si>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</si>
  <si>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</si>
  <si>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</si>
  <si>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</si>
  <si>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</si>
  <si>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</si>
  <si>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</si>
  <si>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</si>
  <si>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</si>
  <si>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</si>
  <si>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</si>
  <si>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</si>
  <si>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</si>
  <si>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</si>
  <si>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</si>
  <si>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</si>
  <si>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</si>
  <si>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</si>
  <si>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</si>
  <si>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</si>
  <si>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</si>
  <si>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</si>
  <si>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</si>
  <si>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</si>
  <si>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</si>
  <si>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</si>
  <si>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</si>
  <si>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</si>
  <si>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</si>
  <si>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</si>
  <si>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</si>
  <si>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</si>
  <si>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</si>
  <si>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</si>
  <si>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</si>
  <si>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</si>
  <si>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</si>
  <si>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</si>
  <si>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</si>
  <si>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</si>
  <si>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</si>
  <si>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</si>
  <si>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</si>
  <si>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</si>
  <si>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</si>
  <si>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</si>
  <si>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</si>
  <si>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</si>
  <si>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</si>
  <si>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</si>
  <si>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</si>
  <si>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</si>
  <si>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</si>
  <si>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</si>
  <si>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</si>
  <si>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</si>
  <si>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</si>
  <si>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</si>
  <si>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</si>
  <si>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</si>
  <si>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</si>
  <si>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</si>
  <si>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</si>
  <si>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</si>
  <si>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</si>
  <si>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</si>
  <si>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</si>
  <si>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</si>
  <si>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</si>
  <si>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</si>
  <si>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</si>
  <si>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</si>
  <si>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</si>
  <si>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</si>
  <si>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</si>
  <si>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</si>
  <si>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</si>
  <si>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</si>
  <si>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</si>
  <si>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</si>
  <si>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</si>
  <si>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</si>
  <si>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</si>
  <si>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</si>
  <si>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</si>
  <si>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</si>
  <si>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</si>
  <si>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</si>
  <si>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</si>
  <si>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</si>
  <si>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</si>
  <si>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</si>
  <si>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</si>
  <si>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</si>
  <si>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</si>
  <si>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</si>
  <si>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</si>
  <si>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</si>
  <si>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</si>
  <si>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</si>
  <si>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</si>
  <si>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</si>
  <si>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</si>
  <si>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</si>
  <si>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</si>
  <si>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</si>
  <si>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</si>
  <si>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</si>
  <si>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</si>
  <si>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</si>
  <si>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</si>
  <si>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</si>
  <si>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</si>
  <si>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</si>
  <si>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</si>
  <si>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</si>
  <si>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</si>
  <si>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</si>
  <si>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</si>
  <si>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</si>
  <si>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</si>
  <si>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</si>
  <si>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</si>
  <si>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</si>
  <si>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</si>
  <si>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</si>
  <si>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</si>
  <si>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</si>
  <si>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</si>
  <si>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</si>
  <si>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</si>
  <si>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</si>
  <si>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</si>
  <si>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</si>
  <si>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</si>
  <si>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</si>
  <si>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</si>
  <si>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</si>
  <si>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</si>
  <si>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</si>
  <si>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</si>
  <si>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</si>
  <si>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</si>
  <si>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</si>
  <si>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</si>
  <si>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</si>
  <si>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</si>
  <si>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</si>
  <si>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</si>
  <si>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</si>
  <si>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</si>
  <si>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</si>
  <si>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</si>
  <si>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</si>
  <si>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</si>
  <si>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</si>
  <si>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</si>
  <si>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</si>
  <si>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</si>
  <si>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</si>
  <si>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</si>
  <si>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</si>
  <si>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</si>
  <si>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</si>
  <si>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</si>
  <si>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</si>
  <si>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</si>
  <si>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</si>
  <si>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</si>
  <si>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</si>
  <si>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</si>
  <si>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</si>
  <si>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</si>
  <si>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</si>
  <si>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</si>
  <si>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</si>
  <si>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</si>
  <si>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</si>
  <si>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</si>
  <si>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</si>
  <si>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</si>
  <si>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</si>
  <si>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</si>
  <si>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</si>
  <si>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</si>
  <si>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</si>
  <si>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</si>
  <si>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</si>
  <si>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</si>
  <si>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</si>
  <si>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</si>
  <si>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</si>
  <si>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</si>
  <si>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</si>
  <si>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</si>
  <si>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</si>
  <si>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</si>
  <si>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</si>
  <si>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</si>
  <si>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</si>
  <si>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</si>
  <si>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</si>
  <si>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</si>
  <si>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</si>
  <si>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</si>
  <si>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</si>
  <si>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</si>
  <si>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</si>
  <si>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</si>
  <si>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</si>
  <si>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</si>
  <si>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</si>
  <si>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</si>
  <si>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</si>
  <si>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</si>
  <si>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</si>
  <si>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</si>
  <si>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</si>
  <si>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</si>
  <si>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</si>
  <si>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</si>
  <si>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</si>
  <si>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</si>
  <si>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</si>
  <si>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</si>
  <si>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</si>
  <si>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</si>
  <si>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</si>
  <si>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</si>
  <si>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</si>
  <si>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</si>
  <si>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</si>
  <si>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</si>
  <si>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</si>
  <si>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</si>
  <si>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</si>
  <si>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</si>
  <si>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</si>
  <si>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</si>
  <si>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</si>
  <si>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</si>
  <si>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</si>
  <si>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</si>
  <si>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</si>
  <si>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</si>
  <si>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</si>
  <si>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</si>
  <si>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</si>
  <si>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</si>
  <si>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</si>
  <si>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</si>
  <si>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</si>
  <si>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</si>
  <si>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</si>
  <si>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</si>
  <si>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</si>
  <si>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</si>
  <si>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</si>
  <si>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</si>
  <si>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</si>
  <si>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</si>
  <si>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</si>
  <si>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</si>
  <si>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</si>
  <si>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</si>
  <si>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</si>
  <si>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</si>
  <si>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</si>
  <si>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</si>
  <si>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</si>
  <si>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</si>
  <si>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</si>
  <si>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</si>
  <si>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</si>
  <si>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</si>
  <si>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</si>
  <si>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</si>
  <si>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</si>
  <si>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</si>
  <si>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</si>
  <si>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</si>
  <si>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</si>
  <si>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</si>
  <si>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</si>
  <si>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</si>
  <si>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</si>
  <si>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</si>
  <si>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</si>
  <si>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</si>
  <si>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</si>
  <si>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</si>
  <si>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</si>
  <si>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</si>
  <si>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</si>
  <si>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</si>
  <si>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</si>
  <si>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</si>
  <si>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</si>
  <si>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</si>
  <si>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</si>
  <si>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</si>
  <si>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</si>
  <si>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</si>
  <si>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</si>
  <si>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</si>
  <si>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</si>
  <si>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</si>
  <si>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</si>
  <si>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</si>
  <si>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</si>
  <si>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</si>
  <si>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</si>
  <si>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</si>
  <si>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</si>
  <si>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</si>
  <si>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</si>
  <si>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</si>
  <si>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</si>
  <si>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</si>
  <si>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</si>
  <si>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</si>
  <si>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</si>
  <si>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</si>
  <si>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</si>
  <si>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</si>
  <si>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</si>
  <si>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</si>
  <si>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</si>
  <si>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</si>
  <si>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</si>
  <si>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</si>
  <si>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</si>
  <si>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</si>
  <si>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</si>
  <si>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</si>
  <si>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</si>
  <si>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</si>
  <si>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</si>
  <si>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</si>
  <si>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</si>
  <si>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</si>
  <si>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</si>
  <si>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</si>
  <si>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</si>
  <si>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</si>
  <si>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</si>
  <si>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</si>
  <si>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</si>
  <si>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</si>
  <si>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</si>
  <si>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</si>
  <si>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</si>
  <si>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</si>
  <si>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</si>
  <si>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</si>
  <si>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</si>
  <si>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</si>
  <si>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</si>
  <si>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</si>
  <si>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</si>
  <si>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</si>
  <si>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</si>
  <si>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</si>
  <si>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</si>
  <si>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</si>
  <si>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</si>
  <si>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</si>
  <si>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</si>
  <si>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</si>
  <si>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</si>
  <si>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</si>
  <si>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</si>
  <si>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</si>
  <si>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</si>
  <si>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</si>
  <si>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</si>
  <si>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</si>
  <si>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</si>
  <si>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</si>
  <si>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</si>
  <si>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</si>
  <si>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</si>
  <si>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</si>
  <si>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</si>
  <si>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</si>
  <si>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</si>
  <si>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</si>
  <si>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</si>
  <si>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</si>
  <si>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</si>
  <si>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</si>
  <si>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</si>
  <si>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</si>
  <si>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</si>
  <si>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</si>
  <si>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</si>
  <si>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</si>
  <si>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</si>
  <si>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</si>
  <si>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</si>
  <si>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</si>
  <si>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</si>
  <si>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</si>
  <si>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</si>
  <si>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</si>
  <si>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</si>
  <si>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</si>
  <si>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</si>
  <si>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</si>
  <si>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</si>
  <si>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</si>
  <si>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</si>
  <si>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</si>
  <si>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</si>
  <si>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</si>
  <si>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</si>
  <si>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</si>
  <si>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</si>
  <si>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</si>
  <si>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</si>
  <si>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</si>
  <si>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</si>
  <si>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</si>
  <si>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</si>
  <si>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</si>
  <si>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</si>
  <si>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</si>
  <si>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</si>
  <si>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</si>
  <si>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</si>
  <si>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</si>
  <si>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</si>
  <si>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</si>
  <si>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</si>
  <si>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</si>
  <si>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</si>
  <si>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</si>
  <si>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</si>
  <si>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</si>
  <si>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</si>
  <si>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</si>
  <si>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</si>
  <si>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</si>
  <si>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</si>
  <si>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</si>
  <si>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</si>
  <si>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</si>
  <si>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</si>
  <si>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</si>
  <si>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</si>
  <si>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</si>
  <si>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</si>
  <si>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</si>
  <si>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</si>
  <si>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</si>
  <si>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</si>
  <si>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</si>
  <si>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</si>
  <si>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</si>
  <si>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</si>
  <si>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</si>
  <si>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</si>
  <si>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</si>
  <si>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</si>
  <si>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</si>
  <si>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</si>
  <si>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</si>
  <si>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</si>
  <si>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</si>
  <si>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</si>
  <si>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</si>
  <si>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</si>
  <si>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</si>
  <si>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</si>
  <si>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</si>
  <si>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</si>
  <si>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</si>
  <si>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</si>
  <si>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</si>
  <si>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</si>
  <si>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</si>
  <si>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</si>
  <si>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</si>
  <si>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</si>
  <si>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</si>
  <si>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</si>
  <si>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</si>
  <si>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</si>
  <si>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</si>
  <si>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</si>
  <si>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</si>
  <si>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</si>
  <si>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</si>
  <si>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</si>
  <si>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</si>
  <si>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</si>
  <si>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</si>
  <si>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</si>
  <si>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</si>
  <si>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</si>
  <si>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</si>
  <si>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</si>
  <si>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</si>
  <si>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</si>
  <si>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</si>
  <si>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</si>
  <si>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</si>
  <si>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</si>
  <si>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</si>
  <si>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</si>
  <si>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</si>
  <si>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</si>
  <si>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</si>
  <si>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</si>
  <si>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</si>
  <si>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</si>
  <si>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</si>
  <si>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</si>
  <si>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</si>
  <si>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</si>
  <si>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</si>
  <si>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</si>
  <si>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</si>
  <si>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</si>
  <si>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</si>
  <si>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</si>
  <si>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</si>
  <si>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</si>
  <si>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</si>
  <si>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</si>
  <si>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</si>
  <si>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</si>
  <si>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</si>
  <si>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</si>
  <si>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</si>
  <si>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</si>
  <si>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</si>
  <si>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</si>
  <si>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</si>
  <si>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</si>
  <si>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</si>
  <si>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</si>
  <si>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</si>
  <si>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</si>
  <si>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</si>
  <si>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</si>
  <si>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</si>
  <si>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</si>
  <si>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</si>
  <si>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</si>
  <si>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</si>
  <si>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</si>
  <si>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</si>
  <si>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</si>
  <si>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</si>
  <si>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</si>
  <si>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</si>
  <si>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</si>
  <si>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</si>
  <si>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</si>
  <si>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</si>
  <si>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</si>
  <si>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</si>
  <si>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</si>
  <si>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</si>
  <si>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</si>
  <si>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</si>
  <si>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</si>
  <si>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</si>
  <si>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</si>
  <si>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</si>
  <si>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</si>
  <si>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</si>
  <si>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</si>
  <si>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</si>
  <si>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</si>
  <si>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</si>
  <si>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</si>
  <si>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</si>
  <si>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</si>
  <si>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</si>
  <si>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</si>
  <si>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</si>
  <si>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</si>
  <si>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</si>
  <si>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</si>
  <si>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</si>
  <si>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</si>
  <si>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</si>
  <si>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</si>
  <si>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</si>
  <si>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</si>
  <si>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</si>
  <si>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</si>
  <si>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</si>
  <si>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</si>
  <si>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</si>
  <si>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</si>
  <si>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</si>
  <si>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</si>
  <si>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</si>
  <si>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</si>
  <si>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</si>
  <si>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</si>
  <si>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</si>
  <si>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</si>
  <si>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</si>
  <si>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</si>
  <si>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</si>
  <si>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</si>
  <si>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</si>
  <si>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</si>
  <si>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</si>
  <si>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</si>
  <si>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</si>
  <si>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</si>
  <si>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</si>
  <si>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</si>
  <si>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</si>
  <si>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</si>
  <si>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</si>
  <si>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</si>
  <si>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</si>
  <si>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</si>
  <si>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</si>
  <si>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</si>
  <si>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</si>
  <si>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</si>
  <si>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</si>
  <si>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</si>
  <si>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</si>
  <si>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</si>
  <si>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</si>
  <si>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</si>
  <si>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</si>
  <si>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</si>
  <si>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</si>
  <si>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</si>
  <si>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</si>
  <si>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</si>
  <si>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</si>
  <si>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</si>
  <si>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</si>
  <si>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</si>
  <si>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</si>
  <si>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</si>
  <si>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</si>
  <si>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</si>
  <si>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</si>
  <si>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</si>
  <si>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</si>
  <si>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</si>
  <si>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</si>
  <si>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</si>
  <si>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</si>
  <si>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</si>
  <si>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</si>
  <si>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</si>
  <si>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</si>
  <si>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</si>
  <si>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</si>
  <si>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</si>
  <si>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</si>
  <si>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</si>
  <si>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</si>
  <si>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</si>
  <si>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</si>
  <si>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</si>
  <si>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</si>
  <si>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</si>
  <si>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</si>
  <si>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</si>
  <si>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</si>
  <si>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</si>
  <si>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</si>
  <si>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</si>
  <si>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</si>
  <si>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</si>
  <si>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</si>
  <si>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</si>
  <si>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</si>
  <si>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</si>
  <si>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</si>
  <si>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</si>
  <si>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</si>
  <si>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</si>
  <si>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</si>
  <si>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</si>
  <si>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</si>
  <si>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</si>
  <si>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</si>
  <si>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</si>
  <si>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</si>
  <si>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</si>
  <si>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</si>
  <si>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</si>
  <si>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</si>
  <si>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</si>
  <si>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</si>
  <si>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</si>
  <si>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</si>
  <si>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</si>
  <si>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</si>
  <si>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</si>
  <si>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</si>
  <si>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</si>
  <si>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</si>
  <si>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</si>
  <si>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</si>
  <si>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</si>
  <si>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</si>
  <si>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</si>
  <si>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</si>
  <si>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</si>
  <si>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</si>
  <si>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</si>
  <si>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</si>
  <si>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</si>
  <si>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</si>
  <si>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</si>
  <si>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</si>
  <si>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</si>
  <si>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</si>
  <si>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</si>
  <si>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</si>
  <si>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</si>
  <si>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</si>
  <si>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</si>
  <si>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</si>
  <si>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</si>
  <si>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</si>
  <si>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</si>
  <si>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</si>
  <si>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</si>
  <si>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</si>
  <si>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</si>
  <si>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</si>
  <si>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</si>
  <si>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</si>
  <si>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</si>
  <si>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</si>
  <si>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</si>
  <si>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</si>
  <si>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</si>
  <si>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</si>
  <si>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</si>
  <si>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</si>
  <si>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</si>
  <si>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</si>
  <si>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</si>
  <si>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</si>
  <si>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</si>
  <si>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</si>
  <si>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</si>
  <si>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</si>
  <si>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</si>
  <si>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</si>
  <si>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</si>
  <si>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</si>
  <si>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</si>
  <si>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</si>
  <si>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</si>
  <si>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</si>
  <si>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</si>
  <si>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</si>
  <si>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</si>
  <si>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</si>
  <si>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</si>
  <si>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</si>
  <si>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</si>
  <si>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</si>
  <si>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</si>
  <si>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</si>
  <si>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</si>
  <si>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</si>
  <si>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</si>
  <si>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</si>
  <si>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</si>
  <si>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</si>
  <si>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</si>
  <si>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</si>
  <si>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</si>
  <si>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</si>
  <si>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</si>
  <si>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</si>
  <si>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</si>
  <si>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</si>
  <si>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</si>
  <si>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</si>
  <si>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</si>
  <si>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</si>
  <si>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</si>
  <si>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</si>
  <si>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</si>
  <si>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</si>
  <si>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</si>
  <si>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</si>
  <si>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</si>
  <si>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</si>
  <si>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</si>
  <si>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</si>
  <si>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</si>
  <si>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</si>
  <si>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</si>
  <si>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</si>
  <si>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</si>
  <si>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</si>
  <si>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</si>
  <si>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</si>
  <si>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</si>
  <si>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</si>
  <si>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</si>
  <si>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</si>
  <si>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</si>
  <si>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</si>
  <si>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</si>
  <si>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</si>
  <si>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</si>
  <si>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</si>
  <si>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</si>
  <si>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</si>
  <si>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</si>
  <si>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</si>
  <si>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</si>
  <si>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</si>
  <si>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</si>
  <si>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</si>
  <si>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</si>
  <si>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</si>
  <si>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</si>
  <si>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</si>
  <si>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</si>
  <si>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</si>
  <si>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</si>
  <si>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</si>
  <si>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</si>
  <si>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</si>
  <si>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</si>
  <si>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</si>
  <si>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</si>
  <si>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</si>
  <si>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</si>
  <si>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</si>
  <si>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</si>
  <si>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</si>
  <si>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</si>
  <si>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</si>
  <si>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</si>
  <si>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</si>
  <si>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</si>
  <si>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</si>
  <si>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</si>
  <si>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</si>
  <si>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</si>
  <si>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</si>
  <si>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</si>
  <si>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</si>
  <si>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</si>
  <si>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</si>
  <si>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</si>
  <si>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</si>
  <si>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</si>
  <si>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</si>
  <si>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</si>
  <si>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</si>
  <si>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</si>
  <si>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</si>
  <si>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</si>
  <si>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</si>
  <si>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</si>
  <si>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</si>
  <si>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</si>
  <si>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</si>
  <si>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</si>
  <si>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</si>
  <si>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</si>
  <si>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</si>
  <si>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</si>
  <si>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</si>
  <si>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</si>
  <si>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</si>
  <si>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</si>
  <si>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</si>
  <si>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</si>
  <si>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</si>
  <si>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</si>
  <si>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</si>
  <si>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</si>
  <si>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</si>
  <si>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</si>
  <si>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</si>
  <si>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</si>
  <si>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</si>
  <si>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</si>
  <si>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</si>
  <si>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</si>
  <si>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</si>
  <si>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</si>
  <si>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</si>
  <si>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</si>
  <si>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</si>
  <si>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</si>
  <si>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</si>
  <si>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</si>
  <si>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</si>
  <si>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</si>
  <si>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</si>
  <si>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</si>
  <si>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</si>
  <si>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</si>
  <si>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</si>
  <si>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</si>
  <si>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</si>
  <si>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</si>
  <si>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</si>
  <si>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</si>
  <si>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</si>
  <si>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</si>
  <si>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</si>
  <si>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</si>
  <si>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</si>
  <si>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</si>
  <si>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</si>
  <si>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</si>
  <si>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</si>
  <si>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</si>
  <si>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</si>
  <si>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</si>
  <si>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</si>
  <si>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</si>
  <si>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</si>
  <si>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</si>
  <si>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</si>
  <si>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</si>
  <si>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</si>
  <si>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</si>
  <si>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</si>
  <si>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</si>
  <si>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</si>
  <si>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</si>
  <si>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</si>
  <si>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</si>
  <si>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</si>
  <si>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</si>
  <si>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</si>
  <si>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</si>
  <si>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</si>
  <si>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</si>
  <si>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</si>
  <si>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</si>
  <si>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</si>
  <si>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</si>
  <si>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</si>
  <si>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</si>
  <si>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</si>
  <si>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</si>
  <si>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</si>
  <si>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</si>
  <si>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</si>
  <si>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</si>
  <si>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</si>
  <si>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</si>
  <si>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</si>
  <si>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</si>
  <si>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</si>
  <si>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</si>
  <si>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</si>
  <si>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</si>
  <si>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</si>
  <si>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</si>
  <si>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</si>
  <si>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</si>
  <si>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</si>
  <si>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</si>
  <si>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</si>
  <si>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</si>
  <si>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</si>
  <si>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</si>
  <si>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</si>
  <si>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</si>
  <si>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</si>
  <si>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</si>
  <si>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</si>
  <si>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</si>
  <si>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</si>
  <si>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</si>
  <si>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</si>
  <si>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</si>
  <si>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</si>
  <si>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</si>
  <si>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</si>
  <si>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</si>
  <si>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</si>
  <si>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</si>
  <si>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</si>
  <si>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</si>
  <si>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</si>
  <si>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</si>
  <si>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</si>
  <si>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</si>
  <si>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</si>
  <si>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</si>
  <si>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</si>
  <si>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</si>
  <si>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</si>
  <si>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</si>
  <si>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</si>
  <si>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</si>
  <si>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</si>
  <si>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</si>
  <si>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</si>
  <si>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</si>
  <si>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</si>
  <si>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</si>
  <si>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</si>
  <si>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</si>
  <si>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</si>
  <si>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</si>
  <si>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</si>
  <si>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</si>
  <si>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</si>
  <si>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</si>
  <si>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</si>
  <si>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</si>
  <si>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</si>
  <si>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</si>
  <si>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</si>
  <si>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</si>
  <si>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</si>
  <si>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</si>
  <si>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</si>
  <si>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</si>
  <si>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</si>
  <si>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</si>
  <si>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</si>
  <si>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</si>
  <si>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</si>
  <si>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</si>
  <si>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</si>
  <si>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</si>
  <si>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</si>
  <si>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</si>
  <si>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</si>
  <si>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</si>
  <si>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</si>
  <si>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</si>
  <si>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</si>
  <si>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</si>
  <si>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</si>
  <si>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</si>
  <si>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</si>
  <si>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</si>
  <si>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</si>
  <si>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</si>
  <si>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</si>
  <si>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</si>
  <si>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</si>
  <si>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</si>
  <si>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</si>
  <si>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</si>
  <si>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</si>
  <si>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</si>
  <si>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</si>
  <si>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</si>
  <si>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</si>
  <si>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</si>
  <si>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</si>
  <si>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</si>
  <si>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</si>
  <si>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</si>
  <si>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</si>
  <si>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</si>
  <si>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</si>
  <si>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</si>
  <si>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</si>
  <si>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</si>
  <si>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</si>
  <si>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</si>
  <si>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</si>
  <si>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</si>
  <si>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</si>
  <si>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</si>
  <si>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</si>
  <si>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</si>
  <si>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</si>
  <si>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</si>
  <si>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</si>
  <si>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</si>
  <si>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</si>
  <si>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</si>
  <si>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</si>
  <si>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</si>
  <si>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</si>
  <si>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</si>
  <si>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</si>
  <si>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</si>
  <si>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</si>
  <si>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</si>
  <si>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</si>
  <si>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</si>
  <si>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</si>
  <si>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</si>
  <si>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</si>
  <si>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</si>
  <si>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</si>
  <si>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</si>
  <si>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</si>
  <si>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</si>
  <si>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</si>
  <si>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</si>
  <si>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</si>
  <si>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</si>
  <si>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</si>
  <si>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</si>
  <si>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</si>
  <si>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</si>
  <si>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</si>
  <si>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</si>
  <si>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</si>
  <si>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</si>
  <si>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</si>
  <si>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</si>
  <si>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</si>
  <si>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</si>
  <si>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</si>
  <si>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</si>
  <si>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</si>
  <si>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</si>
  <si>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</si>
  <si>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</si>
  <si>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</si>
  <si>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</si>
  <si>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</si>
  <si>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</si>
  <si>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</si>
  <si>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</si>
  <si>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</si>
  <si>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</si>
  <si>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</si>
  <si>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</si>
  <si>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</si>
  <si>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</si>
  <si>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</si>
  <si>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</si>
  <si>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</si>
  <si>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</si>
  <si>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</si>
  <si>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</si>
  <si>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</si>
  <si>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</si>
  <si>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</si>
  <si>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</si>
  <si>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</si>
  <si>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</si>
  <si>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</si>
  <si>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</si>
  <si>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</si>
  <si>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</si>
  <si>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</si>
  <si>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</si>
  <si>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</si>
  <si>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</si>
  <si>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</si>
  <si>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</si>
  <si>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</si>
  <si>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</si>
  <si>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</si>
  <si>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</si>
  <si>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</si>
  <si>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</si>
  <si>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</si>
  <si>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</si>
  <si>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</si>
  <si>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</si>
  <si>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</si>
  <si>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</si>
  <si>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</si>
  <si>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</si>
  <si>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</si>
  <si>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</si>
  <si>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</si>
  <si>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</si>
  <si>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</si>
  <si>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</si>
  <si>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</si>
  <si>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</si>
  <si>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</si>
  <si>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</si>
  <si>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</si>
  <si>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</si>
  <si>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</si>
  <si>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</si>
  <si>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</si>
  <si>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</si>
  <si>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</si>
  <si>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</si>
  <si>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</si>
  <si>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</si>
  <si>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</si>
  <si>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</si>
  <si>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</si>
  <si>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</si>
  <si>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</si>
  <si>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</si>
  <si>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</si>
  <si>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</si>
  <si>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</si>
  <si>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</si>
  <si>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</si>
  <si>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</si>
  <si>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</si>
  <si>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</si>
  <si>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</si>
  <si>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</si>
  <si>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</si>
  <si>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</si>
  <si>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</si>
  <si>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</si>
  <si>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</si>
  <si>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</si>
  <si>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</si>
  <si>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</si>
  <si>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</si>
  <si>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</si>
  <si>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</si>
  <si>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</si>
  <si>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</si>
  <si>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</si>
  <si>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</si>
  <si>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</si>
  <si>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</si>
  <si>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</si>
  <si>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</si>
  <si>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</si>
  <si>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</si>
  <si>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</si>
  <si>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</si>
  <si>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</si>
  <si>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</si>
  <si>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</si>
  <si>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</si>
  <si>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</si>
  <si>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</si>
  <si>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</si>
  <si>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</si>
  <si>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</si>
  <si>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</si>
  <si>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</si>
  <si>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</si>
  <si>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</si>
  <si>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</si>
  <si>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</si>
  <si>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</si>
  <si>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</si>
  <si>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</si>
  <si>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</si>
  <si>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</si>
  <si>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</si>
  <si>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</si>
  <si>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</si>
  <si>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</si>
  <si>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</si>
  <si>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</si>
  <si>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</si>
  <si>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</si>
  <si>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</si>
  <si>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</si>
  <si>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</si>
  <si>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</si>
  <si>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</si>
  <si>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</si>
  <si>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</si>
  <si>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</si>
  <si>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</si>
  <si>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</si>
  <si>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</si>
  <si>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</si>
  <si>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</si>
  <si>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</si>
  <si>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</si>
  <si>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</si>
  <si>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</si>
  <si>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</si>
  <si>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</si>
  <si>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</si>
  <si>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</si>
  <si>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</si>
  <si>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</si>
  <si>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</si>
  <si>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</si>
  <si>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</si>
  <si>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</si>
  <si>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</si>
  <si>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</si>
  <si>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</si>
  <si>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</si>
  <si>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</si>
  <si>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</si>
  <si>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</si>
  <si>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</si>
  <si>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</si>
  <si>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</si>
  <si>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</si>
  <si>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</si>
  <si>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</si>
  <si>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</si>
  <si>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</si>
  <si>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</si>
  <si>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</si>
  <si>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</si>
  <si>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</si>
  <si>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</si>
  <si>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</si>
  <si>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</si>
  <si>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</si>
  <si>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</si>
  <si>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</si>
  <si>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</si>
  <si>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</si>
  <si>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</si>
  <si>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</si>
  <si>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</si>
  <si>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</si>
  <si>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</si>
  <si>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</si>
  <si>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</si>
  <si>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</si>
  <si>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</si>
  <si>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</si>
  <si>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</si>
  <si>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</si>
  <si>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</si>
  <si>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</si>
  <si>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</si>
  <si>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</si>
  <si>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</si>
  <si>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</si>
  <si>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</si>
  <si>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</si>
  <si>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</si>
  <si>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</si>
  <si>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</si>
  <si>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</si>
  <si>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</si>
  <si>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</si>
  <si>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</si>
  <si>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</si>
  <si>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</si>
  <si>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</si>
  <si>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</si>
  <si>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</si>
  <si>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</si>
  <si>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</si>
  <si>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</si>
  <si>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</si>
  <si>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</si>
  <si>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</si>
  <si>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</si>
  <si>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</si>
  <si>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</si>
  <si>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</si>
  <si>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</si>
  <si>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</si>
  <si>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</si>
  <si>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</si>
  <si>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</si>
  <si>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</si>
  <si>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</si>
  <si>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</si>
  <si>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</si>
  <si>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</si>
  <si>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</si>
  <si>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</si>
  <si>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</si>
  <si>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</si>
  <si>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</si>
  <si>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</si>
  <si>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</si>
  <si>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</si>
  <si>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</si>
  <si>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</si>
  <si>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</si>
  <si>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</si>
  <si>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</si>
  <si>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</si>
  <si>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</si>
  <si>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</si>
  <si>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</si>
  <si>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</si>
  <si>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</si>
  <si>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</si>
  <si>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</si>
  <si>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</si>
  <si>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</si>
  <si>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</si>
  <si>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</si>
  <si>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</si>
  <si>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</si>
  <si>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</si>
  <si>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</si>
  <si>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</si>
  <si>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</si>
  <si>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</si>
  <si>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</si>
  <si>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</si>
  <si>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</si>
  <si>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</si>
  <si>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</si>
  <si>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</si>
  <si>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</si>
  <si>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</si>
  <si>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</si>
  <si>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</si>
  <si>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</si>
  <si>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</si>
  <si>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</si>
  <si>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</si>
  <si>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</si>
  <si>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</si>
  <si>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</si>
  <si>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</si>
  <si>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</si>
  <si>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</si>
  <si>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</si>
  <si>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</si>
  <si>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</si>
  <si>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</si>
  <si>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</si>
  <si>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</si>
  <si>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</si>
  <si>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</si>
  <si>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</si>
  <si>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</si>
  <si>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</si>
  <si>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</si>
  <si>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</si>
  <si>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</si>
  <si>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</si>
  <si>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</si>
  <si>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</si>
  <si>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</si>
  <si>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</si>
  <si>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</si>
  <si>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</si>
  <si>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</si>
  <si>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</si>
  <si>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</si>
  <si>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</si>
  <si>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</si>
  <si>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</si>
  <si>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</si>
  <si>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</si>
  <si>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</si>
  <si>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</si>
  <si>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</si>
  <si>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</si>
  <si>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</si>
  <si>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</si>
  <si>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</si>
  <si>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</si>
  <si>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</si>
  <si>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</si>
  <si>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</si>
  <si>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</si>
  <si>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</si>
  <si>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</si>
  <si>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</si>
  <si>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</si>
  <si>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</si>
  <si>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</si>
  <si>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</si>
  <si>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</si>
  <si>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</si>
  <si>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</si>
  <si>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</si>
  <si>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</si>
  <si>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</si>
  <si>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</si>
  <si>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</si>
  <si>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</si>
  <si>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</si>
  <si>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</si>
  <si>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</si>
  <si>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</si>
  <si>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</si>
  <si>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</si>
  <si>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</si>
  <si>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</si>
  <si>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</si>
  <si>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</si>
  <si>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</si>
  <si>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</si>
  <si>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</si>
  <si>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</si>
  <si>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</si>
  <si>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</si>
  <si>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</si>
  <si>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</si>
  <si>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</si>
  <si>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</si>
  <si>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</si>
  <si>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</si>
  <si>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</si>
  <si>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</si>
  <si>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</si>
  <si>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</si>
  <si>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</si>
  <si>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</si>
  <si>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</si>
  <si>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</si>
  <si>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</si>
  <si>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</si>
  <si>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</si>
  <si>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</si>
  <si>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</si>
  <si>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</si>
  <si>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</si>
  <si>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</si>
  <si>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</si>
  <si>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</si>
  <si>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</si>
  <si>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</si>
  <si>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</si>
  <si>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</si>
  <si>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</si>
  <si>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</si>
  <si>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</si>
  <si>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</si>
  <si>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</si>
  <si>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</si>
  <si>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</si>
  <si>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</si>
  <si>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</si>
  <si>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</si>
  <si>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</si>
  <si>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</si>
  <si>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</si>
  <si>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</si>
  <si>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</si>
  <si>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</si>
  <si>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</si>
  <si>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</si>
  <si>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</si>
  <si>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</si>
  <si>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</si>
  <si>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</si>
  <si>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</si>
  <si>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</si>
  <si>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</si>
  <si>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</si>
  <si>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</si>
  <si>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</si>
  <si>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</si>
  <si>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</si>
  <si>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</si>
  <si>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</si>
  <si>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</si>
  <si>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</si>
  <si>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</si>
  <si>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</si>
  <si>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</si>
  <si>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</si>
  <si>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</si>
  <si>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</si>
  <si>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</si>
  <si>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</si>
  <si>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</si>
  <si>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</si>
  <si>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</si>
  <si>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</si>
  <si>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</si>
  <si>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</si>
  <si>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</si>
  <si>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</si>
  <si>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</si>
  <si>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</si>
  <si>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</si>
  <si>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</si>
  <si>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</si>
  <si>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</si>
  <si>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</si>
  <si>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</si>
  <si>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</si>
  <si>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</si>
  <si>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</si>
  <si>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</si>
  <si>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</si>
  <si>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</si>
  <si>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</si>
  <si>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</si>
  <si>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</si>
  <si>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</si>
  <si>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</si>
  <si>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</si>
  <si>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</si>
  <si>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</si>
  <si>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</si>
  <si>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</si>
  <si>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</si>
  <si>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</si>
  <si>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</si>
  <si>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</si>
  <si>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</si>
  <si>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</si>
  <si>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</si>
  <si>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</si>
  <si>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</si>
  <si>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</si>
  <si>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</si>
  <si>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</si>
  <si>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</si>
  <si>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</si>
  <si>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</si>
  <si>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</si>
  <si>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</si>
  <si>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</si>
  <si>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</si>
  <si>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</si>
  <si>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</si>
  <si>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</si>
  <si>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</si>
  <si>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</si>
  <si>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</si>
  <si>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</si>
  <si>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</si>
  <si>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</si>
  <si>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</si>
  <si>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</si>
  <si>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</si>
  <si>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</si>
  <si>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</si>
  <si>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</si>
  <si>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</si>
  <si>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</si>
  <si>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</si>
  <si>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</si>
  <si>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</si>
  <si>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</si>
  <si>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</si>
  <si>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</si>
  <si>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</si>
  <si>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</si>
  <si>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</si>
  <si>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</si>
  <si>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</si>
  <si>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</si>
  <si>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</si>
  <si>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</si>
  <si>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</si>
  <si>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</si>
  <si>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</si>
  <si>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</si>
  <si>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</si>
  <si>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</si>
  <si>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</si>
  <si>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</si>
  <si>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</si>
  <si>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</si>
  <si>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</si>
  <si>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</si>
  <si>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</si>
  <si>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</si>
  <si>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</si>
  <si>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</si>
  <si>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</si>
  <si>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</si>
  <si>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</si>
  <si>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</si>
  <si>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</si>
  <si>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</si>
  <si>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</si>
  <si>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</si>
  <si>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</si>
  <si>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</si>
  <si>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</si>
  <si>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</si>
  <si>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</si>
  <si>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</si>
  <si>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</si>
  <si>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</si>
  <si>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</si>
  <si>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</si>
  <si>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</si>
  <si>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</si>
  <si>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</si>
  <si>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</si>
  <si>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</si>
  <si>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</si>
  <si>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</si>
  <si>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</si>
  <si>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</si>
  <si>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</si>
  <si>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</si>
  <si>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</si>
  <si>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</si>
  <si>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</si>
  <si>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</si>
  <si>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</si>
  <si>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</si>
  <si>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</si>
  <si>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</si>
  <si>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</si>
  <si>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</si>
  <si>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</si>
  <si>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</si>
  <si>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</si>
  <si>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</si>
  <si>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</si>
  <si>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</si>
  <si>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</si>
  <si>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</si>
  <si>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</si>
  <si>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</si>
  <si>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</si>
  <si>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</si>
  <si>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</si>
  <si>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</si>
  <si>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</si>
  <si>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</si>
  <si>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</si>
  <si>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</si>
  <si>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</si>
  <si>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</si>
  <si>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</si>
  <si>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</si>
  <si>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</si>
  <si>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</si>
  <si>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</si>
  <si>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</si>
  <si>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</si>
  <si>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</si>
  <si>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</si>
  <si>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</si>
  <si>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</si>
  <si>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</si>
  <si>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</si>
  <si>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</si>
  <si>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</si>
  <si>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</si>
  <si>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</si>
  <si>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</si>
  <si>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</si>
  <si>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</si>
  <si>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</si>
  <si>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</si>
  <si>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</si>
  <si>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</si>
  <si>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</si>
  <si>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</si>
  <si>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</si>
  <si>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</si>
  <si>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</si>
  <si>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</si>
  <si>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</si>
  <si>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</si>
  <si>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</si>
  <si>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</si>
  <si>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</si>
  <si>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</si>
  <si>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</si>
  <si>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</si>
  <si>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</si>
  <si>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</si>
  <si>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</si>
  <si>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</si>
  <si>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</si>
  <si>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</si>
  <si>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</si>
  <si>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</si>
  <si>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</si>
  <si>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</si>
  <si>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</si>
  <si>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</si>
  <si>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</si>
  <si>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</si>
  <si>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</si>
  <si>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</si>
  <si>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</si>
  <si>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</si>
  <si>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</si>
  <si>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</si>
  <si>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</si>
  <si>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</si>
  <si>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</si>
  <si>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</si>
  <si>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</si>
  <si>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</si>
  <si>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</si>
  <si>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</si>
  <si>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</si>
  <si>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</si>
  <si>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</si>
  <si>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</si>
  <si>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</si>
  <si>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</si>
  <si>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</si>
  <si>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</si>
  <si>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</si>
  <si>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</si>
  <si>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</si>
  <si>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</si>
  <si>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</si>
  <si>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</si>
  <si>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</si>
  <si>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</si>
  <si>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</si>
  <si>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</si>
  <si>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</si>
  <si>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</si>
  <si>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</si>
  <si>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</si>
  <si>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</si>
  <si>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</si>
  <si>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</si>
  <si>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</si>
  <si>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</si>
  <si>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</si>
  <si>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</si>
  <si>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</si>
  <si>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</si>
  <si>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</si>
  <si>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</si>
  <si>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</si>
  <si>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</si>
  <si>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</si>
  <si>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</si>
  <si>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</si>
  <si>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</si>
  <si>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</si>
  <si>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</si>
  <si>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</si>
  <si>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</si>
  <si>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</si>
  <si>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</si>
  <si>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</si>
  <si>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</si>
  <si>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</si>
  <si>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</si>
  <si>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</si>
  <si>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</si>
  <si>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</si>
  <si>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</si>
  <si>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</si>
  <si>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</si>
  <si>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</si>
  <si>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</si>
  <si>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</si>
  <si>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</si>
  <si>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</si>
  <si>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</si>
  <si>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</si>
  <si>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</si>
  <si>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</si>
  <si>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</si>
  <si>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</si>
  <si>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</si>
  <si>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</si>
  <si>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</si>
  <si>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</si>
  <si>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</si>
  <si>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</si>
  <si>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</si>
  <si>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</si>
  <si>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</si>
  <si>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</si>
  <si>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</si>
  <si>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</si>
  <si>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</si>
  <si>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</si>
  <si>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</si>
  <si>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</si>
  <si>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</si>
  <si>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</si>
  <si>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</si>
  <si>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</si>
  <si>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</si>
  <si>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</si>
  <si>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</si>
  <si>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</si>
  <si>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</si>
  <si>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</si>
  <si>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</si>
  <si>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</si>
  <si>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</si>
  <si>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</si>
  <si>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</si>
  <si>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</si>
  <si>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</si>
  <si>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</si>
  <si>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</si>
  <si>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</si>
  <si>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</si>
  <si>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</si>
  <si>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</si>
  <si>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</si>
  <si>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</si>
  <si>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</si>
  <si>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</si>
  <si>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</si>
  <si>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</si>
  <si>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</si>
  <si>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</si>
  <si>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</si>
  <si>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</si>
  <si>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</si>
  <si>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</si>
  <si>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</si>
  <si>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</si>
  <si>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</si>
  <si>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</si>
  <si>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</si>
  <si>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</si>
  <si>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</si>
  <si>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</si>
  <si>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</si>
  <si>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</si>
  <si>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</si>
  <si>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</si>
  <si>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</si>
  <si>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</si>
  <si>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</si>
  <si>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</si>
  <si>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</si>
  <si>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</si>
  <si>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</si>
  <si>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</si>
  <si>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</si>
  <si>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</si>
  <si>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</si>
  <si>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</si>
  <si>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</si>
  <si>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</si>
  <si>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</si>
  <si>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</si>
  <si>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</si>
  <si>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</si>
  <si>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</si>
  <si>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</si>
  <si>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</si>
  <si>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</si>
  <si>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</si>
  <si>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</si>
  <si>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</si>
  <si>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</si>
  <si>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</si>
  <si>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</si>
  <si>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</si>
  <si>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</si>
  <si>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</si>
  <si>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</si>
  <si>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</si>
  <si>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</si>
  <si>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</si>
  <si>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</si>
  <si>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</si>
  <si>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</si>
  <si>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</si>
  <si>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</si>
  <si>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</si>
  <si>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</si>
  <si>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</si>
  <si>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</si>
  <si>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</si>
  <si>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</si>
  <si>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</si>
  <si>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</si>
  <si>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</si>
  <si>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</si>
  <si>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</si>
  <si>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</si>
  <si>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</si>
  <si>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</si>
  <si>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</si>
  <si>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</si>
  <si>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</si>
  <si>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</si>
  <si>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</si>
  <si>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</si>
  <si>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</si>
  <si>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</si>
  <si>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</si>
  <si>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</si>
  <si>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</si>
  <si>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</si>
  <si>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</si>
  <si>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</si>
  <si>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</si>
  <si>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</si>
  <si>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</si>
  <si>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</si>
  <si>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</si>
  <si>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</si>
  <si>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</si>
  <si>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</si>
  <si>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</si>
  <si>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</si>
  <si>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</si>
  <si>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</si>
  <si>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</si>
  <si>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</si>
  <si>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</si>
  <si>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</si>
  <si>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</si>
  <si>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</si>
  <si>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</si>
  <si>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</si>
  <si>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</si>
  <si>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</si>
  <si>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</si>
  <si>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</si>
  <si>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</si>
  <si>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</si>
  <si>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</si>
  <si>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</si>
  <si>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</si>
  <si>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</si>
  <si>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</si>
  <si>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</si>
  <si>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</si>
  <si>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</si>
  <si>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</si>
  <si>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</si>
  <si>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</si>
  <si>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</si>
  <si>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</si>
  <si>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</si>
  <si>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</si>
  <si>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</si>
  <si>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</si>
  <si>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</si>
  <si>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</si>
  <si>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</si>
  <si>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</si>
  <si>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</si>
  <si>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</si>
  <si>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</si>
  <si>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</si>
  <si>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</si>
  <si>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</si>
  <si>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</si>
  <si>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</si>
  <si>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</si>
  <si>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</si>
  <si>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</si>
  <si>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</si>
  <si>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</si>
  <si>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</si>
  <si>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</si>
  <si>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</si>
  <si>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</si>
  <si>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</si>
  <si>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</si>
  <si>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</si>
  <si>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</si>
  <si>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</si>
  <si>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</si>
  <si>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</si>
  <si>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</si>
  <si>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</si>
  <si>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</si>
  <si>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</si>
  <si>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</si>
  <si>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</si>
  <si>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</si>
  <si>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</si>
  <si>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</si>
  <si>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</si>
  <si>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</si>
  <si>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</si>
  <si>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</si>
  <si>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</si>
  <si>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</si>
  <si>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</si>
  <si>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</si>
  <si>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</si>
  <si>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</si>
  <si>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</si>
  <si>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</si>
  <si>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</si>
  <si>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</si>
  <si>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</si>
  <si>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</si>
  <si>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</si>
  <si>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</si>
  <si>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</si>
  <si>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</si>
  <si>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</si>
  <si>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</si>
  <si>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</si>
  <si>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</si>
  <si>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</si>
  <si>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</si>
  <si>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</si>
  <si>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</si>
  <si>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</si>
  <si>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</si>
  <si>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</si>
  <si>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</si>
  <si>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</si>
  <si>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</si>
  <si>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</si>
  <si>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</si>
  <si>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</si>
  <si>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</si>
  <si>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</si>
  <si>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</si>
  <si>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</si>
  <si>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</si>
  <si>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</si>
  <si>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</si>
  <si>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</si>
  <si>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</si>
  <si>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</si>
  <si>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</si>
  <si>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</si>
  <si>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</si>
  <si>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</si>
  <si>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</si>
  <si>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</si>
  <si>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</si>
  <si>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</si>
  <si>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</si>
  <si>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</si>
  <si>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</si>
  <si>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</si>
  <si>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</si>
  <si>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</si>
  <si>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</si>
  <si>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</si>
  <si>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</si>
  <si>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</si>
  <si>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</si>
  <si>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</si>
  <si>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</si>
  <si>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</si>
  <si>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</si>
  <si>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</si>
  <si>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</si>
  <si>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</si>
  <si>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</si>
  <si>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</si>
  <si>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</si>
  <si>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</si>
  <si>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</si>
  <si>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</si>
  <si>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</si>
  <si>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</si>
  <si>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</si>
  <si>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</si>
  <si>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</si>
  <si>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</si>
  <si>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</si>
  <si>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</si>
  <si>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</si>
  <si>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</si>
  <si>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</si>
  <si>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</si>
  <si>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</si>
  <si>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</si>
  <si>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</si>
  <si>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</si>
  <si>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</si>
  <si>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</si>
  <si>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</si>
  <si>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</si>
  <si>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</si>
  <si>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</si>
  <si>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</si>
  <si>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</si>
  <si>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</si>
  <si>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</si>
  <si>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</si>
  <si>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</si>
  <si>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</si>
  <si>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</si>
  <si>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</si>
  <si>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</si>
  <si>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</si>
  <si>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</si>
  <si>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</si>
  <si>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</si>
  <si>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</si>
  <si>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</si>
  <si>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</si>
  <si>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</si>
  <si>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</si>
  <si>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</si>
  <si>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</si>
  <si>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</si>
  <si>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</si>
  <si>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</si>
  <si>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</si>
  <si>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</si>
  <si>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</si>
  <si>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</si>
  <si>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</si>
  <si>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</si>
  <si>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</si>
  <si>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</si>
  <si>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</si>
  <si>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</si>
  <si>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</si>
  <si>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</si>
  <si>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</si>
  <si>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</si>
  <si>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</si>
  <si>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</si>
  <si>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</si>
  <si>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</si>
  <si>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</si>
  <si>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</si>
  <si>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</si>
  <si>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</si>
  <si>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</si>
  <si>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</si>
  <si>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</si>
  <si>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</si>
  <si>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</si>
  <si>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</si>
  <si>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</si>
  <si>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</si>
  <si>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</si>
  <si>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</si>
  <si>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</si>
  <si>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</si>
  <si>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</si>
  <si>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</si>
  <si>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</si>
  <si>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</si>
  <si>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</si>
  <si>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</si>
  <si>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</si>
  <si>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</si>
  <si>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</si>
  <si>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</si>
  <si>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</si>
  <si>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</si>
  <si>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</si>
  <si>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</si>
  <si>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</si>
  <si>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</si>
  <si>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</si>
  <si>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</si>
  <si>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</si>
  <si>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</si>
  <si>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</si>
  <si>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</si>
  <si>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</si>
  <si>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</si>
  <si>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</si>
  <si>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</si>
  <si>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</si>
  <si>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</si>
  <si>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</si>
  <si>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</si>
  <si>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</si>
  <si>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</si>
  <si>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</si>
  <si>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</si>
  <si>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</si>
  <si>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</si>
  <si>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</si>
  <si>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</si>
  <si>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</si>
  <si>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</si>
  <si>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</si>
  <si>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</si>
  <si>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</si>
  <si>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</si>
  <si>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</si>
  <si>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</si>
  <si>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</si>
  <si>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</si>
  <si>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</si>
  <si>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</si>
  <si>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</si>
  <si>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</si>
  <si>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</si>
  <si>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</si>
  <si>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</si>
  <si>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</si>
  <si>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</si>
  <si>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</si>
  <si>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</si>
  <si>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</si>
  <si>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</si>
  <si>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</si>
  <si>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</si>
  <si>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</si>
  <si>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</si>
  <si>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</si>
  <si>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</si>
  <si>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</si>
  <si>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</si>
  <si>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</si>
  <si>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</si>
  <si>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</si>
  <si>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</si>
  <si>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</si>
  <si>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</si>
  <si>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</si>
  <si>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</si>
  <si>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</si>
  <si>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</si>
  <si>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</si>
  <si>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</si>
  <si>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</si>
  <si>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</si>
  <si>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</si>
  <si>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</si>
  <si>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</si>
  <si>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</si>
  <si>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</si>
  <si>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</si>
  <si>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</si>
  <si>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</si>
  <si>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</si>
  <si>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</si>
  <si>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</si>
  <si>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</si>
  <si>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</si>
  <si>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</si>
  <si>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</si>
  <si>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</si>
  <si>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</si>
  <si>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</si>
  <si>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</si>
  <si>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</si>
  <si>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</si>
  <si>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</si>
  <si>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</si>
  <si>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</si>
  <si>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</si>
  <si>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</si>
  <si>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</si>
  <si>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</si>
  <si>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</si>
  <si>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</si>
  <si>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</si>
  <si>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</si>
  <si>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</si>
  <si>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</si>
  <si>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</si>
  <si>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</si>
  <si>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</si>
  <si>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</si>
  <si>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</si>
  <si>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</si>
  <si>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</si>
  <si>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</si>
  <si>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</si>
  <si>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</si>
  <si>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</si>
  <si>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</si>
  <si>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</si>
  <si>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</si>
  <si>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</si>
  <si>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</si>
  <si>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</si>
  <si>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</si>
  <si>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</si>
  <si>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</si>
  <si>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</si>
  <si>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</si>
  <si>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</si>
  <si>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</si>
  <si>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</si>
  <si>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</si>
  <si>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</si>
  <si>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</si>
  <si>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</si>
  <si>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</si>
  <si>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</si>
  <si>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</si>
  <si>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</si>
  <si>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</si>
  <si>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</si>
  <si>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</si>
  <si>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</si>
  <si>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</si>
  <si>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</si>
  <si>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</si>
  <si>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</si>
  <si>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</si>
  <si>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</si>
  <si>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</si>
  <si>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</si>
  <si>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</si>
  <si>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</si>
  <si>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</si>
  <si>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</si>
  <si>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</si>
  <si>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</si>
  <si>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</si>
  <si>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</si>
  <si>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</si>
  <si>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</si>
  <si>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</si>
  <si>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</si>
  <si>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</si>
  <si>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</si>
  <si>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</si>
  <si>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</si>
  <si>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</si>
  <si>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</si>
  <si>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</si>
  <si>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</si>
  <si>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</si>
  <si>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</si>
  <si>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</si>
  <si>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</si>
  <si>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</si>
  <si>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</si>
  <si>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</si>
  <si>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</si>
  <si>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</si>
  <si>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</si>
  <si>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</si>
  <si>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</si>
  <si>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</si>
  <si>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</si>
  <si>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</si>
  <si>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</si>
  <si>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</si>
  <si>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</si>
  <si>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</si>
  <si>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</si>
  <si>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</si>
  <si>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</si>
  <si>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</si>
  <si>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</si>
  <si>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</si>
  <si>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</si>
  <si>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</si>
  <si>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</si>
  <si>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</si>
  <si>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</si>
  <si>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</si>
  <si>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</si>
  <si>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</si>
  <si>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</si>
  <si>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</si>
  <si>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</si>
  <si>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</si>
  <si>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</si>
  <si>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</si>
  <si>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</si>
  <si>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</si>
  <si>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</si>
  <si>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</si>
  <si>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</si>
  <si>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</si>
  <si>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</si>
  <si>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</si>
  <si>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</si>
  <si>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</si>
  <si>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</si>
  <si>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</si>
  <si>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</si>
  <si>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</si>
  <si>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</si>
  <si>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</si>
  <si>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</si>
  <si>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</si>
  <si>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</si>
  <si>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</si>
  <si>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</si>
  <si>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</si>
  <si>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</si>
  <si>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</si>
  <si>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</si>
  <si>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</si>
  <si>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</si>
  <si>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</si>
  <si>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</si>
  <si>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</si>
  <si>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</si>
  <si>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</si>
  <si>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</si>
  <si>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</si>
  <si>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</si>
  <si>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</si>
  <si>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</si>
  <si>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</si>
  <si>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</si>
  <si>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</si>
  <si>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</si>
  <si>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</si>
  <si>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</si>
  <si>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</si>
  <si>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</si>
  <si>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</si>
  <si>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</si>
  <si>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</si>
  <si>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</si>
  <si>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</si>
  <si>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</si>
  <si>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</si>
  <si>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</si>
  <si>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</si>
  <si>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</si>
  <si>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</si>
  <si>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</si>
  <si>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</si>
  <si>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</si>
  <si>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</si>
  <si>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</si>
  <si>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</si>
  <si>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</si>
  <si>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</si>
  <si>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</si>
  <si>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</si>
  <si>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</si>
  <si>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</si>
  <si>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</si>
  <si>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</si>
  <si>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</si>
  <si>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</si>
  <si>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</si>
  <si>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</si>
  <si>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</si>
  <si>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</si>
  <si>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</si>
  <si>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</si>
  <si>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</si>
  <si>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</si>
  <si>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</si>
  <si>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</si>
  <si>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</si>
  <si>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</si>
  <si>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</si>
  <si>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</si>
  <si>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</si>
  <si>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</si>
  <si>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</si>
  <si>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</si>
  <si>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</si>
  <si>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</si>
  <si>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</si>
  <si>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</si>
  <si>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</si>
  <si>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</si>
  <si>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</si>
  <si>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</si>
  <si>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</si>
  <si>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</si>
  <si>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</si>
  <si>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</si>
  <si>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</si>
  <si>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</si>
  <si>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</si>
  <si>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</si>
  <si>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</si>
  <si>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</si>
  <si>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</si>
  <si>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</si>
  <si>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</si>
  <si>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</si>
  <si>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</si>
  <si>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</si>
  <si>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</si>
  <si>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</si>
  <si>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</si>
  <si>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</si>
  <si>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</si>
  <si>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</si>
  <si>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</si>
  <si>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</si>
  <si>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</si>
  <si>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</si>
  <si>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</si>
  <si>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</si>
  <si>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</si>
  <si>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</si>
  <si>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</si>
  <si>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</si>
  <si>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</si>
  <si>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</si>
  <si>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</si>
  <si>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</si>
  <si>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</si>
  <si>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</si>
  <si>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</si>
  <si>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</si>
  <si>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</si>
  <si>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</si>
  <si>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</si>
  <si>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</si>
  <si>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</si>
  <si>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</si>
  <si>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</si>
  <si>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</si>
  <si>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</si>
  <si>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</si>
  <si>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</si>
  <si>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</si>
  <si>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</si>
  <si>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</si>
  <si>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</si>
  <si>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</si>
  <si>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</si>
  <si>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</si>
  <si>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</si>
  <si>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</si>
  <si>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</si>
  <si>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</si>
  <si>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</si>
  <si>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</si>
  <si>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</si>
  <si>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</si>
  <si>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</si>
  <si>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</si>
  <si>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</si>
  <si>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</si>
  <si>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</si>
  <si>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</si>
  <si>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</si>
  <si>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</si>
  <si>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</si>
  <si>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</si>
  <si>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</si>
  <si>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</si>
  <si>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</si>
  <si>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</si>
  <si>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</si>
  <si>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</si>
  <si>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</si>
  <si>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</si>
  <si>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</si>
  <si>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</si>
  <si>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</si>
  <si>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</si>
  <si>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</si>
  <si>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</si>
  <si>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</si>
  <si>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</si>
  <si>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</si>
  <si>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</si>
  <si>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</si>
  <si>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</si>
  <si>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</si>
  <si>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</si>
  <si>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</si>
  <si>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</si>
  <si>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</si>
  <si>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</si>
  <si>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</si>
  <si>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</si>
  <si>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</si>
  <si>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</si>
  <si>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</si>
  <si>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</si>
  <si>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</si>
  <si>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</si>
  <si>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</si>
  <si>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</si>
  <si>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</si>
  <si>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</si>
  <si>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</si>
  <si>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</si>
  <si>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</si>
  <si>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</si>
  <si>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</si>
  <si>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</si>
  <si>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</si>
  <si>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</si>
  <si>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</si>
  <si>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</si>
  <si>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</si>
  <si>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</si>
  <si>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</si>
  <si>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</si>
  <si>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</si>
  <si>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</si>
  <si>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</si>
  <si>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</si>
  <si>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</si>
  <si>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</si>
  <si>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</si>
  <si>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</si>
  <si>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</si>
  <si>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</si>
  <si>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</si>
  <si>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</si>
  <si>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</si>
  <si>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</si>
  <si>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</si>
  <si>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</si>
  <si>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</si>
  <si>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</si>
  <si>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</si>
  <si>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</si>
  <si>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</si>
  <si>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</si>
  <si>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</si>
  <si>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</si>
  <si>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</si>
  <si>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</si>
  <si>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</si>
  <si>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</si>
  <si>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</si>
  <si>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</si>
  <si>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</si>
  <si>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</si>
  <si>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</si>
  <si>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</si>
  <si>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</si>
  <si>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</si>
  <si>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</si>
  <si>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</si>
  <si>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</si>
  <si>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</si>
  <si>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</si>
  <si>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</si>
  <si>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</si>
  <si>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</si>
  <si>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</si>
  <si>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</si>
  <si>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</si>
  <si>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</si>
  <si>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</si>
  <si>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</si>
  <si>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</si>
  <si>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</si>
  <si>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</si>
  <si>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</si>
  <si>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</si>
  <si>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</si>
  <si>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</si>
  <si>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</si>
  <si>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</si>
  <si>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</si>
  <si>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</si>
  <si>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</si>
  <si>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</si>
  <si>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</si>
  <si>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</si>
  <si>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</si>
  <si>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</si>
  <si>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</si>
  <si>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</si>
  <si>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</si>
  <si>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</si>
  <si>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</si>
  <si>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</si>
  <si>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</si>
  <si>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</si>
  <si>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</si>
  <si>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</si>
  <si>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</si>
  <si>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</si>
  <si>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</si>
  <si>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</si>
  <si>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</si>
  <si>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</si>
  <si>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</si>
  <si>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</si>
  <si>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</si>
  <si>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</si>
  <si>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</si>
  <si>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</si>
  <si>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</si>
  <si>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</si>
  <si>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</si>
  <si>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</si>
  <si>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</si>
  <si>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</si>
  <si>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</si>
  <si>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</si>
  <si>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</si>
  <si>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</si>
  <si>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</si>
  <si>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</si>
  <si>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</si>
  <si>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</si>
  <si>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</si>
  <si>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</si>
  <si>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</si>
  <si>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</si>
  <si>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</si>
  <si>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</si>
  <si>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</si>
  <si>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</si>
  <si>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</si>
  <si>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</si>
  <si>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</si>
  <si>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</si>
  <si>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</si>
  <si>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</si>
  <si>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</si>
  <si>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</si>
  <si>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</si>
  <si>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</si>
  <si>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</si>
  <si>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</si>
  <si>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</si>
  <si>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</si>
  <si>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</si>
  <si>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</si>
  <si>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</si>
  <si>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</si>
  <si>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</si>
  <si>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</si>
  <si>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</si>
  <si>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</si>
  <si>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</si>
  <si>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</si>
  <si>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</si>
  <si>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</si>
  <si>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</si>
  <si>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</si>
  <si>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</si>
  <si>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</si>
  <si>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</si>
  <si>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</si>
  <si>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</si>
  <si>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</si>
  <si>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</si>
  <si>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</si>
  <si>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</si>
  <si>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</si>
  <si>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</si>
  <si>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</si>
  <si>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</si>
  <si>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</si>
  <si>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</si>
  <si>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</si>
  <si>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</si>
  <si>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</si>
  <si>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</si>
  <si>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</si>
  <si>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</si>
  <si>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</si>
  <si>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</si>
  <si>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</si>
  <si>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</si>
  <si>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</si>
  <si>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</si>
  <si>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</si>
  <si>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</si>
  <si>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</si>
  <si>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</si>
  <si>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</si>
  <si>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</si>
  <si>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</si>
  <si>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</si>
  <si>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</si>
  <si>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</si>
  <si>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</si>
  <si>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</si>
  <si>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</si>
  <si>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</si>
  <si>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</si>
  <si>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</si>
  <si>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</si>
  <si>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</si>
  <si>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</si>
  <si>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</si>
  <si>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</si>
  <si>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</si>
  <si>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</si>
  <si>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</si>
  <si>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</si>
  <si>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</si>
  <si>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</si>
  <si>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</si>
  <si>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</si>
  <si>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</si>
  <si>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</si>
  <si>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</si>
  <si>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</si>
  <si>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</si>
  <si>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</si>
  <si>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</si>
  <si>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</si>
  <si>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</si>
  <si>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</si>
  <si>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</si>
  <si>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</si>
  <si>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</si>
  <si>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</si>
  <si>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</si>
  <si>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</si>
  <si>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</si>
  <si>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</si>
  <si>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</si>
  <si>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</si>
  <si>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</si>
  <si>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</si>
  <si>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</si>
  <si>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</si>
  <si>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</si>
  <si>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</si>
  <si>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</si>
  <si>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</si>
  <si>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</si>
  <si>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</si>
  <si>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</si>
  <si>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</si>
  <si>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</si>
  <si>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</si>
  <si>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</si>
  <si>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</si>
  <si>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</si>
  <si>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</si>
  <si>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</si>
  <si>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</si>
  <si>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</si>
  <si>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</si>
  <si>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</si>
  <si>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</si>
  <si>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</si>
  <si>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</si>
  <si>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</si>
  <si>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</si>
  <si>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</si>
  <si>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</si>
  <si>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</si>
  <si>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</si>
  <si>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</si>
  <si>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</si>
  <si>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</si>
  <si>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</si>
  <si>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</si>
  <si>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</si>
  <si>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</si>
  <si>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</si>
  <si>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</si>
  <si>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</si>
  <si>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</si>
  <si>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</si>
  <si>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</si>
  <si>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</si>
  <si>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</si>
  <si>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</si>
  <si>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</si>
  <si>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</si>
  <si>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</si>
  <si>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</si>
  <si>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</si>
  <si>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</si>
  <si>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</si>
  <si>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</si>
  <si>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</si>
  <si>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</si>
  <si>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</si>
  <si>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</si>
  <si>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</si>
  <si>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</si>
  <si>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</si>
  <si>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</si>
  <si>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</si>
  <si>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</si>
  <si>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</si>
  <si>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</si>
  <si>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</si>
  <si>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</si>
  <si>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</si>
  <si>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</si>
  <si>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</si>
  <si>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</si>
  <si>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</si>
  <si>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</si>
  <si>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</si>
  <si>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</si>
  <si>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</si>
  <si>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</si>
  <si>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</si>
  <si>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</si>
  <si>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</si>
  <si>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</si>
  <si>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</si>
  <si>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</si>
  <si>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</si>
  <si>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</si>
  <si>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</si>
  <si>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</si>
  <si>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</si>
  <si>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</si>
  <si>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</si>
  <si>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</si>
  <si>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</si>
  <si>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</si>
  <si>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</si>
  <si>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</si>
  <si>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</si>
  <si>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</si>
  <si>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</si>
  <si>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</si>
  <si>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</si>
  <si>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</si>
  <si>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</si>
  <si>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</si>
  <si>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</si>
  <si>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</si>
  <si>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</si>
  <si>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</si>
  <si>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</si>
  <si>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</si>
  <si>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</si>
  <si>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</si>
  <si>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</si>
  <si>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</si>
  <si>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</si>
  <si>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</si>
  <si>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</si>
  <si>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</si>
  <si>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</si>
  <si>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</si>
  <si>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</si>
  <si>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</si>
  <si>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</si>
  <si>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</si>
  <si>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</si>
  <si>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</si>
  <si>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</si>
  <si>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</si>
  <si>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</si>
  <si>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</si>
  <si>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</si>
  <si>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</si>
  <si>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</si>
  <si>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</si>
  <si>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</si>
  <si>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</si>
  <si>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</si>
  <si>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</si>
  <si>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</si>
  <si>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</si>
  <si>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</si>
  <si>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</si>
  <si>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</si>
  <si>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</si>
  <si>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</si>
  <si>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</si>
  <si>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</si>
  <si>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</si>
  <si>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</si>
  <si>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</si>
  <si>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</si>
  <si>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</si>
  <si>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</si>
  <si>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</si>
  <si>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</si>
  <si>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</si>
  <si>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</si>
  <si>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</si>
  <si>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</si>
  <si>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</si>
  <si>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</si>
  <si>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</si>
  <si>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</si>
  <si>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</si>
  <si>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</si>
  <si>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</si>
  <si>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</si>
  <si>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</si>
  <si>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</si>
  <si>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</si>
  <si>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</si>
  <si>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</si>
  <si>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</si>
  <si>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</si>
  <si>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</si>
  <si>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</si>
  <si>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</si>
  <si>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</si>
  <si>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</si>
  <si>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</si>
  <si>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</si>
  <si>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</si>
  <si>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</si>
  <si>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</si>
  <si>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</si>
  <si>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</si>
  <si>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</si>
  <si>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</si>
  <si>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</si>
  <si>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</si>
  <si>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</si>
  <si>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</si>
  <si>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</si>
  <si>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</si>
  <si>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</si>
  <si>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</si>
  <si>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</si>
  <si>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</si>
  <si>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</si>
  <si>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</si>
  <si>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</si>
  <si>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</si>
  <si>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</si>
  <si>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</si>
  <si>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</si>
  <si>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</si>
  <si>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</si>
  <si>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</si>
  <si>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</si>
  <si>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</si>
  <si>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</si>
  <si>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</si>
  <si>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</si>
  <si>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</si>
  <si>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</si>
  <si>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</si>
  <si>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</si>
  <si>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</si>
  <si>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</si>
  <si>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</si>
  <si>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</si>
  <si>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</si>
  <si>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</si>
  <si>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</si>
  <si>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</si>
  <si>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</si>
  <si>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</si>
  <si>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</si>
  <si>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</si>
  <si>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</si>
  <si>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</si>
  <si>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</si>
  <si>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</si>
  <si>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</si>
  <si>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</si>
  <si>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</si>
  <si>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</si>
  <si>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</si>
  <si>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</si>
  <si>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</si>
  <si>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</si>
  <si>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</si>
  <si>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</si>
  <si>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</si>
  <si>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</si>
  <si>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</si>
  <si>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</si>
  <si>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</si>
  <si>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</si>
  <si>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</si>
  <si>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</si>
  <si>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</si>
  <si>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</si>
  <si>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</si>
  <si>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</si>
  <si>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</si>
  <si>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</si>
  <si>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</si>
  <si>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</si>
  <si>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</si>
  <si>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</si>
  <si>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</si>
  <si>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</si>
  <si>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</si>
  <si>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</si>
  <si>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</si>
  <si>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</si>
  <si>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</si>
  <si>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</si>
  <si>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</si>
  <si>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</si>
  <si>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</si>
  <si>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</si>
  <si>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</si>
  <si>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</si>
  <si>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</si>
  <si>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</si>
  <si>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</si>
  <si>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</si>
  <si>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</si>
  <si>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</si>
  <si>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</si>
  <si>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</si>
  <si>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</si>
  <si>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</si>
  <si>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</si>
  <si>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</si>
  <si>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</si>
  <si>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</si>
  <si>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</si>
  <si>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</si>
  <si>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</si>
  <si>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</si>
  <si>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</si>
  <si>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</si>
  <si>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</si>
  <si>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</si>
  <si>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</si>
  <si>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</si>
  <si>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</si>
  <si>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</si>
  <si>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</si>
  <si>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</si>
  <si>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</si>
  <si>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</si>
  <si>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</si>
  <si>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</si>
  <si>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</si>
  <si>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</si>
  <si>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</si>
  <si>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</si>
  <si>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</si>
  <si>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</si>
  <si>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</si>
  <si>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</si>
  <si>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</si>
  <si>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</si>
  <si>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</si>
  <si>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</si>
  <si>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</si>
  <si>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</si>
  <si>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</si>
  <si>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</si>
  <si>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</si>
  <si>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</si>
  <si>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</si>
  <si>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</si>
  <si>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</si>
  <si>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</si>
  <si>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</si>
  <si>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</si>
  <si>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</si>
  <si>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</si>
  <si>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</si>
  <si>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</si>
  <si>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</si>
  <si>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</si>
  <si>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</si>
  <si>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</si>
  <si>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</si>
  <si>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</si>
  <si>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</si>
  <si>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</si>
  <si>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</si>
  <si>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</si>
  <si>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</si>
  <si>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</si>
  <si>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</si>
  <si>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</si>
  <si>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</si>
  <si>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</si>
  <si>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</si>
  <si>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</si>
  <si>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</si>
  <si>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</si>
  <si>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</si>
  <si>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</si>
  <si>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</si>
  <si>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</si>
  <si>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</si>
  <si>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</si>
  <si>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</si>
  <si>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</si>
  <si>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</si>
  <si>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</si>
  <si>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</si>
  <si>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</si>
  <si>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</si>
  <si>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</si>
  <si>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</si>
  <si>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</si>
  <si>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</si>
  <si>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</si>
  <si>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</si>
  <si>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</si>
  <si>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</si>
  <si>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</si>
  <si>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</si>
  <si>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</si>
  <si>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</si>
  <si>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</si>
  <si>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</si>
  <si>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</si>
  <si>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</si>
  <si>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</si>
  <si>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</si>
  <si>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</si>
  <si>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</si>
  <si>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</si>
  <si>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</si>
  <si>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</si>
  <si>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</si>
  <si>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</si>
  <si>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</si>
  <si>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</si>
  <si>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</si>
  <si>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</si>
  <si>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</si>
  <si>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</si>
  <si>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</si>
  <si>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</si>
  <si>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</si>
  <si>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</si>
  <si>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</si>
  <si>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</si>
  <si>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</si>
  <si>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</si>
  <si>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</si>
  <si>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</si>
  <si>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</si>
  <si>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</si>
  <si>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</si>
  <si>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</si>
  <si>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</si>
  <si>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</si>
  <si>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</si>
  <si>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</si>
  <si>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</si>
  <si>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</si>
  <si>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</si>
  <si>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</si>
  <si>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</si>
  <si>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</si>
  <si>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</si>
  <si>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</si>
  <si>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</si>
  <si>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</si>
  <si>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</si>
  <si>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</si>
  <si>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</si>
  <si>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</si>
  <si>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</si>
  <si>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</si>
  <si>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</si>
  <si>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</si>
  <si>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</si>
  <si>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</si>
  <si>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</si>
  <si>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</si>
  <si>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</si>
  <si>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</si>
  <si>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</si>
  <si>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</si>
  <si>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</si>
  <si>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</si>
  <si>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</si>
  <si>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</si>
  <si>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</si>
  <si>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</si>
  <si>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</si>
  <si>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</si>
  <si>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</si>
  <si>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</si>
  <si>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</si>
  <si>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</si>
  <si>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</si>
  <si>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</si>
  <si>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</si>
  <si>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</si>
  <si>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</si>
  <si>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</si>
  <si>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</si>
  <si>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</si>
  <si>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</si>
  <si>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</si>
  <si>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</si>
  <si>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</si>
  <si>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</si>
  <si>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</si>
  <si>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</si>
  <si>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</si>
  <si>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</si>
  <si>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</si>
  <si>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</si>
  <si>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</si>
  <si>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</si>
  <si>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</si>
  <si>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</si>
  <si>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</si>
  <si>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</si>
  <si>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</si>
  <si>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</si>
  <si>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</si>
  <si>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</si>
  <si>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</si>
  <si>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</si>
  <si>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</si>
  <si>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</si>
  <si>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</si>
  <si>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</si>
  <si>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</si>
  <si>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</si>
  <si>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</si>
  <si>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</si>
  <si>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</si>
  <si>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</si>
  <si>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</si>
  <si>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</si>
  <si>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</si>
  <si>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</si>
  <si>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</si>
  <si>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</si>
  <si>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</si>
  <si>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</si>
  <si>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</si>
  <si>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</si>
  <si>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</si>
  <si>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</si>
  <si>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</si>
  <si>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</si>
  <si>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</si>
  <si>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</si>
  <si>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</si>
  <si>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</si>
  <si>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</si>
  <si>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</si>
  <si>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</si>
  <si>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</si>
  <si>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</si>
  <si>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</si>
  <si>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</si>
  <si>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</si>
  <si>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</si>
  <si>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</si>
  <si>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</si>
  <si>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</si>
  <si>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</si>
  <si>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</si>
  <si>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</si>
  <si>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</si>
  <si>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</si>
  <si>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</si>
  <si>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</si>
  <si>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</si>
  <si>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</si>
  <si>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</si>
  <si>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</si>
  <si>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</si>
  <si>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</si>
  <si>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</si>
  <si>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</si>
  <si>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</si>
  <si>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</si>
  <si>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</si>
  <si>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</si>
  <si>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</si>
  <si>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</si>
  <si>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</si>
  <si>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</si>
  <si>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</si>
  <si>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</si>
  <si>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</si>
  <si>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</si>
  <si>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</si>
  <si>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</si>
  <si>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</si>
  <si>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</si>
  <si>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</si>
  <si>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</si>
  <si>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</si>
  <si>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</si>
  <si>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</si>
  <si>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</si>
  <si>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</si>
  <si>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</si>
  <si>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</si>
  <si>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</si>
  <si>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</si>
  <si>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</si>
  <si>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</si>
  <si>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</si>
  <si>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</si>
  <si>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</si>
  <si>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</si>
  <si>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</si>
  <si>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</si>
  <si>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</si>
  <si>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</si>
  <si>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</si>
  <si>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</si>
  <si>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</si>
  <si>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</si>
  <si>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</si>
  <si>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</si>
  <si>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</si>
  <si>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</si>
  <si>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</si>
  <si>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</si>
  <si>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</si>
  <si>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</si>
  <si>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</si>
  <si>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</si>
  <si>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</si>
  <si>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</si>
  <si>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</si>
  <si>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</si>
  <si>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</si>
  <si>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</si>
  <si>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</si>
  <si>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</si>
  <si>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</si>
  <si>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</si>
  <si>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</si>
  <si>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</si>
  <si>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</si>
  <si>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</si>
  <si>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</si>
  <si>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</si>
  <si>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</si>
  <si>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</si>
  <si>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</si>
  <si>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</si>
  <si>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</si>
  <si>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</si>
  <si>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</si>
  <si>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</si>
  <si>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</si>
  <si>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</si>
  <si>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</si>
  <si>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</si>
  <si>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</si>
  <si>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</si>
  <si>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</si>
  <si>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</si>
  <si>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</si>
  <si>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</si>
  <si>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</si>
  <si>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</si>
  <si>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</si>
  <si>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</si>
  <si>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</si>
  <si>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</si>
  <si>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</si>
  <si>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</si>
  <si>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</si>
  <si>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</si>
  <si>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</si>
  <si>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</si>
  <si>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</si>
  <si>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</si>
  <si>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</si>
  <si>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</si>
  <si>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</si>
  <si>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</si>
  <si>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</si>
  <si>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</si>
  <si>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</si>
  <si>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</si>
  <si>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</si>
  <si>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</si>
  <si>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</si>
  <si>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</si>
  <si>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</si>
  <si>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</si>
  <si>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</si>
  <si>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</si>
  <si>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</si>
  <si>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</si>
  <si>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</si>
  <si>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</si>
  <si>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</si>
  <si>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</si>
  <si>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</si>
  <si>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</si>
  <si>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</si>
  <si>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</si>
  <si>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</si>
  <si>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</si>
  <si>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</si>
  <si>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</si>
  <si>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</si>
  <si>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</si>
  <si>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</si>
  <si>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</si>
  <si>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</si>
  <si>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</si>
  <si>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</si>
  <si>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</si>
  <si>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</si>
  <si>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</si>
  <si>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</si>
  <si>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</si>
  <si>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</si>
  <si>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</si>
  <si>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</si>
  <si>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</si>
  <si>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</si>
  <si>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</si>
  <si>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</si>
  <si>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</si>
  <si>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</si>
  <si>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</si>
  <si>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</si>
  <si>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</si>
  <si>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</si>
  <si>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</si>
  <si>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</si>
  <si>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</si>
  <si>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</si>
  <si>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</si>
  <si>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</si>
  <si>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</si>
  <si>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</si>
  <si>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</si>
  <si>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</si>
  <si>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</si>
  <si>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</si>
  <si>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</si>
  <si>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</si>
  <si>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</si>
  <si>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</si>
  <si>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</si>
  <si>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</si>
  <si>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</si>
  <si>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</si>
  <si>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</si>
  <si>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</si>
  <si>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</si>
  <si>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</si>
  <si>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</si>
  <si>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</si>
  <si>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</si>
  <si>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</si>
  <si>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</si>
  <si>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</si>
  <si>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</si>
  <si>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</si>
  <si>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</si>
  <si>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</si>
  <si>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</si>
  <si>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</si>
  <si>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</si>
  <si>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</si>
  <si>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</si>
  <si>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</si>
  <si>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</si>
  <si>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</si>
  <si>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</si>
  <si>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</si>
  <si>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</si>
  <si>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</si>
  <si>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</si>
  <si>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</si>
  <si>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</si>
  <si>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</si>
  <si>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</si>
  <si>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</si>
  <si>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</si>
  <si>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</si>
  <si>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</si>
  <si>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</si>
  <si>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</si>
  <si>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</si>
  <si>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</si>
  <si>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</si>
  <si>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</si>
  <si>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</si>
  <si>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</si>
  <si>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</si>
  <si>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</si>
  <si>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</si>
  <si>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</si>
  <si>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</si>
  <si>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</si>
  <si>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</si>
  <si>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</si>
  <si>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</si>
  <si>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</si>
  <si>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</si>
  <si>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</si>
  <si>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</si>
  <si>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</si>
  <si>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</si>
  <si>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</si>
  <si>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</si>
  <si>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</si>
  <si>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</si>
  <si>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</si>
  <si>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</si>
  <si>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</si>
  <si>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</si>
  <si>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</si>
  <si>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</si>
  <si>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</si>
  <si>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</si>
  <si>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</si>
  <si>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</si>
  <si>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</si>
  <si>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</si>
  <si>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</si>
  <si>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</si>
  <si>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</si>
  <si>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</si>
  <si>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</si>
  <si>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</si>
  <si>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</si>
  <si>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</si>
  <si>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</si>
  <si>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</si>
  <si>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</si>
  <si>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</si>
  <si>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</si>
  <si>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</si>
  <si>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</si>
  <si>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</si>
  <si>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</si>
  <si>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</si>
  <si>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</si>
  <si>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</si>
  <si>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</si>
  <si>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</si>
  <si>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</si>
  <si>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</si>
  <si>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</si>
  <si>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</si>
  <si>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</si>
  <si>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</si>
  <si>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</si>
  <si>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</si>
  <si>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</si>
  <si>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</si>
  <si>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</si>
  <si>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</si>
  <si>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</si>
  <si>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</si>
  <si>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</si>
  <si>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</si>
  <si>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</si>
  <si>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</si>
  <si>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</si>
  <si>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</si>
  <si>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</si>
  <si>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</si>
  <si>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</si>
  <si>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</si>
  <si>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</si>
  <si>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</si>
  <si>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</si>
  <si>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</si>
  <si>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</si>
  <si>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</si>
  <si>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</si>
  <si>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</si>
  <si>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</si>
  <si>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</si>
  <si>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</si>
  <si>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</si>
  <si>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</si>
  <si>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</si>
  <si>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</si>
  <si>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</si>
  <si>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</si>
  <si>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</si>
  <si>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</si>
  <si>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</si>
  <si>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</si>
  <si>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</si>
  <si>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</si>
  <si>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</si>
  <si>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</si>
  <si>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</si>
  <si>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</si>
  <si>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</si>
  <si>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</si>
  <si>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</si>
  <si>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</si>
  <si>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</si>
  <si>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</si>
  <si>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</si>
  <si>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</si>
  <si>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</si>
  <si>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</si>
  <si>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</si>
  <si>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</si>
  <si>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</si>
  <si>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</si>
  <si>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</si>
  <si>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</si>
  <si>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</si>
  <si>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</si>
  <si>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</si>
  <si>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</si>
  <si>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</si>
  <si>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</si>
  <si>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</si>
  <si>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</si>
  <si>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</si>
  <si>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</si>
  <si>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</si>
  <si>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</si>
  <si>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</si>
  <si>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</si>
  <si>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</si>
  <si>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</si>
  <si>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</si>
  <si>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</si>
  <si>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</si>
  <si>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</si>
  <si>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</si>
  <si>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</si>
  <si>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</si>
  <si>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</si>
  <si>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</si>
  <si>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</si>
  <si>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</si>
  <si>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</si>
  <si>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</si>
  <si>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</si>
  <si>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</si>
  <si>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</si>
  <si>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</si>
  <si>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</si>
  <si>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</si>
  <si>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</si>
  <si>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</si>
  <si>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</si>
  <si>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</si>
  <si>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</si>
  <si>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</si>
  <si>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</si>
  <si>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</si>
  <si>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</si>
  <si>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</si>
  <si>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</si>
  <si>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</si>
  <si>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</si>
  <si>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</si>
  <si>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</si>
  <si>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</si>
  <si>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</si>
  <si>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</si>
  <si>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</si>
  <si>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</si>
  <si>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</si>
  <si>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</si>
  <si>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</si>
  <si>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</si>
  <si>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</si>
  <si>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</si>
  <si>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</si>
  <si>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</si>
  <si>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</si>
  <si>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</si>
  <si>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</si>
  <si>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</si>
  <si>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</si>
  <si>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</si>
  <si>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</si>
  <si>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</si>
  <si>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</si>
  <si>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</si>
  <si>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</si>
  <si>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</si>
  <si>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</si>
  <si>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</si>
  <si>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</si>
  <si>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</si>
  <si>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</si>
  <si>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</si>
  <si>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</si>
  <si>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</si>
  <si>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</si>
  <si>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</si>
  <si>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</si>
  <si>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</si>
  <si>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</si>
  <si>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</si>
  <si>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</si>
  <si>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</si>
  <si>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</si>
  <si>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</si>
  <si>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</si>
  <si>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</si>
  <si>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</si>
  <si>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</si>
  <si>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</si>
  <si>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</si>
  <si>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</si>
  <si>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</si>
  <si>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</si>
  <si>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</si>
  <si>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</si>
  <si>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</si>
  <si>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</si>
  <si>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</si>
  <si>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</si>
  <si>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</si>
  <si>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</si>
  <si>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</si>
  <si>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</si>
  <si>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</si>
  <si>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</si>
  <si>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</si>
  <si>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</si>
  <si>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</si>
  <si>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</si>
  <si>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</si>
  <si>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</si>
  <si>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</si>
  <si>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</si>
  <si>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</si>
  <si>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</si>
  <si>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</si>
  <si>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</si>
  <si>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</si>
  <si>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</si>
  <si>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</si>
  <si>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</si>
  <si>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</si>
  <si>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</si>
  <si>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</si>
  <si>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</si>
  <si>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</si>
  <si>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</si>
  <si>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</si>
  <si>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</si>
  <si>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</si>
  <si>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</si>
  <si>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</si>
  <si>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</si>
  <si>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</si>
  <si>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</si>
  <si>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</si>
  <si>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</si>
  <si>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</si>
  <si>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</si>
  <si>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</si>
  <si>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</si>
  <si>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</si>
  <si>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</si>
  <si>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</si>
  <si>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</si>
  <si>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</si>
  <si>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</si>
  <si>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</si>
  <si>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</si>
  <si>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</si>
  <si>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</si>
  <si>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</si>
  <si>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</si>
  <si>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</si>
  <si>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</si>
  <si>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</si>
  <si>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</si>
  <si>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</si>
  <si>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</si>
  <si>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</si>
  <si>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</si>
  <si>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</si>
  <si>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</si>
  <si>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</si>
  <si>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</si>
  <si>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</si>
  <si>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</si>
  <si>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</si>
  <si>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</si>
  <si>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</si>
  <si>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</si>
  <si>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</si>
  <si>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</si>
  <si>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</si>
  <si>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</si>
  <si>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</si>
  <si>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</si>
  <si>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</si>
  <si>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</si>
  <si>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</si>
  <si>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</si>
  <si>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</si>
  <si>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</si>
  <si>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</si>
  <si>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</si>
  <si>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</si>
  <si>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</si>
  <si>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</si>
  <si>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</si>
  <si>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</si>
  <si>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</si>
  <si>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</si>
  <si>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</si>
  <si>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</si>
  <si>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</si>
  <si>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</si>
  <si>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</si>
  <si>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</si>
  <si>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</si>
  <si>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</si>
  <si>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</si>
  <si>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</si>
  <si>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</si>
  <si>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</si>
  <si>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</si>
  <si>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</si>
  <si>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</si>
  <si>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</si>
  <si>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</si>
  <si>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</si>
  <si>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</si>
  <si>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</si>
  <si>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</si>
  <si>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</si>
  <si>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</si>
  <si>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</si>
  <si>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</si>
  <si>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</si>
  <si>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</si>
  <si>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</si>
  <si>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</si>
  <si>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</si>
  <si>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</si>
  <si>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</si>
  <si>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</si>
  <si>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</si>
  <si>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</si>
  <si>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</si>
  <si>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</si>
  <si>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</si>
  <si>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</si>
  <si>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</si>
  <si>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</si>
  <si>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</si>
  <si>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</si>
  <si>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</si>
  <si>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</si>
  <si>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</si>
  <si>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</si>
  <si>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</si>
  <si>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</si>
  <si>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</si>
  <si>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</si>
  <si>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</si>
  <si>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</si>
  <si>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</si>
  <si>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</si>
  <si>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</si>
  <si>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</si>
  <si>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</si>
  <si>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</si>
  <si>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</si>
  <si>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</si>
  <si>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</si>
  <si>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</si>
  <si>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</si>
  <si>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</si>
  <si>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</si>
  <si>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</si>
  <si>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</si>
  <si>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</si>
  <si>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</si>
  <si>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</si>
  <si>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</si>
  <si>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</si>
  <si>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</si>
  <si>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</si>
  <si>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</si>
  <si>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</si>
  <si>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</si>
  <si>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</si>
  <si>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</si>
  <si>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</si>
  <si>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</si>
  <si>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</si>
  <si>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</si>
  <si>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</si>
  <si>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</si>
  <si>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</si>
  <si>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</si>
  <si>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</si>
  <si>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</si>
  <si>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</si>
  <si>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</si>
  <si>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</si>
  <si>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</si>
  <si>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</si>
  <si>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</si>
  <si>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</si>
  <si>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</si>
  <si>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</si>
  <si>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</si>
  <si>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</si>
  <si>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</si>
  <si>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</si>
  <si>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</si>
  <si>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</si>
  <si>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</si>
  <si>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</si>
  <si>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</si>
  <si>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</si>
  <si>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</si>
  <si>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</si>
  <si>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</si>
  <si>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</si>
  <si>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</si>
  <si>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</si>
  <si>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</si>
  <si>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</si>
  <si>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</si>
  <si>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</si>
  <si>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</si>
  <si>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</si>
  <si>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</si>
  <si>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</si>
  <si>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</si>
  <si>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</si>
  <si>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</si>
  <si>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</si>
  <si>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</si>
  <si>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</si>
  <si>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</si>
  <si>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</si>
  <si>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</si>
  <si>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</si>
  <si>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</si>
  <si>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</si>
  <si>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</si>
  <si>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</si>
  <si>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</si>
  <si>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</si>
  <si>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</si>
  <si>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</si>
  <si>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</si>
  <si>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</si>
  <si>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</si>
  <si>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</si>
  <si>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</si>
  <si>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</si>
  <si>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</si>
  <si>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</si>
  <si>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</si>
  <si>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</si>
  <si>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</si>
  <si>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</si>
  <si>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</si>
  <si>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</si>
  <si>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</si>
  <si>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</si>
  <si>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</si>
  <si>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</si>
  <si>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</si>
  <si>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</si>
  <si>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</si>
  <si>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</si>
  <si>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</si>
  <si>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</si>
  <si>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</si>
  <si>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</si>
  <si>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</si>
  <si>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</si>
  <si>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</si>
  <si>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</si>
  <si>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</si>
  <si>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</si>
  <si>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</si>
  <si>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</si>
  <si>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</si>
  <si>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</si>
  <si>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</si>
  <si>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</si>
  <si>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</si>
  <si>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</si>
  <si>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</si>
  <si>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</si>
  <si>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</si>
  <si>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</si>
  <si>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</si>
  <si>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</si>
  <si>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</si>
  <si>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</si>
  <si>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</si>
  <si>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</si>
  <si>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</si>
  <si>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</si>
  <si>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</si>
  <si>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</si>
  <si>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</si>
  <si>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</si>
  <si>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</si>
  <si>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</si>
  <si>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</si>
  <si>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</si>
  <si>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</si>
  <si>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</si>
  <si>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</si>
  <si>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</si>
  <si>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</si>
  <si>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</si>
  <si>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</si>
  <si>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</si>
  <si>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</si>
  <si>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</si>
  <si>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</si>
  <si>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</si>
  <si>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</si>
  <si>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</si>
  <si>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</si>
  <si>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</si>
  <si>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</si>
  <si>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</si>
  <si>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</si>
  <si>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</si>
  <si>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</si>
  <si>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</si>
  <si>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</si>
  <si>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</si>
  <si>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</si>
  <si>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</si>
  <si>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</si>
  <si>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</si>
  <si>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</si>
  <si>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</si>
  <si>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</si>
  <si>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</si>
  <si>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</si>
  <si>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</si>
  <si>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</si>
  <si>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</si>
  <si>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</si>
  <si>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</si>
  <si>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</si>
  <si>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</si>
  <si>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</si>
  <si>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</si>
  <si>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</si>
  <si>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</si>
  <si>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</si>
  <si>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</si>
  <si>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</si>
  <si>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</si>
  <si>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</si>
  <si>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</si>
  <si>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</si>
  <si>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</si>
  <si>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</si>
  <si>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</si>
  <si>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</si>
  <si>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</si>
  <si>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</si>
  <si>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</si>
  <si>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</si>
  <si>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</si>
  <si>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</si>
  <si>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</si>
  <si>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</si>
  <si>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</si>
  <si>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</si>
  <si>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</si>
  <si>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</si>
  <si>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</si>
  <si>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</si>
  <si>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</si>
  <si>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</si>
  <si>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</si>
  <si>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</si>
  <si>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</si>
  <si>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</si>
  <si>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</si>
  <si>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</si>
  <si>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</si>
  <si>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</si>
  <si>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</si>
  <si>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</si>
  <si>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</si>
  <si>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</si>
  <si>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</si>
  <si>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</si>
  <si>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</si>
  <si>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</si>
  <si>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</si>
  <si>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</si>
  <si>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</si>
  <si>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</si>
  <si>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</si>
  <si>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</si>
  <si>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</si>
  <si>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</si>
  <si>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</si>
  <si>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</si>
  <si>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</si>
  <si>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</si>
  <si>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</si>
  <si>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</si>
  <si>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</si>
  <si>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</si>
  <si>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</si>
  <si>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</si>
  <si>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</si>
  <si>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</si>
  <si>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</si>
  <si>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</si>
  <si>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</si>
  <si>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</si>
  <si>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</si>
  <si>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</si>
  <si>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</si>
  <si>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</si>
  <si>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</si>
  <si>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</si>
  <si>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</si>
  <si>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</si>
  <si>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</si>
  <si>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</si>
  <si>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</si>
  <si>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</si>
  <si>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</si>
  <si>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</si>
  <si>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</si>
  <si>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</si>
  <si>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</si>
  <si>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</si>
  <si>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</si>
  <si>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</si>
  <si>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</si>
  <si>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</si>
  <si>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</si>
  <si>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</si>
  <si>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</si>
  <si>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</si>
  <si>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</si>
  <si>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</si>
  <si>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</si>
  <si>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</si>
  <si>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</si>
  <si>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</si>
  <si>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</si>
  <si>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</si>
  <si>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</si>
  <si>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</si>
  <si>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</si>
  <si>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</si>
  <si>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</si>
  <si>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</si>
  <si>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</si>
  <si>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</si>
  <si>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</si>
  <si>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</si>
  <si>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</si>
  <si>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</si>
  <si>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</si>
  <si>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</si>
  <si>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</si>
  <si>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</si>
  <si>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</si>
  <si>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</si>
  <si>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</si>
  <si>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</si>
  <si>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</si>
  <si>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</si>
  <si>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</si>
  <si>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</si>
  <si>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</si>
  <si>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</si>
  <si>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</si>
  <si>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</si>
  <si>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</si>
  <si>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</si>
  <si>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</si>
  <si>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</si>
  <si>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</si>
  <si>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</si>
  <si>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</si>
  <si>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</si>
  <si>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</si>
  <si>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</si>
  <si>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</si>
  <si>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</si>
  <si>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</si>
  <si>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</si>
  <si>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</si>
  <si>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</si>
  <si>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</si>
  <si>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</si>
  <si>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</si>
  <si>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</si>
  <si>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</si>
  <si>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</si>
  <si>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</si>
  <si>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</si>
  <si>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</si>
  <si>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</si>
  <si>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</si>
  <si>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</si>
  <si>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</si>
  <si>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</si>
  <si>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</si>
  <si>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</si>
  <si>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</si>
  <si>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</si>
  <si>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</si>
  <si>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</si>
  <si>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</si>
  <si>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</si>
  <si>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</si>
  <si>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</si>
  <si>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</si>
  <si>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</si>
  <si>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</si>
  <si>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</si>
  <si>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</si>
  <si>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</si>
  <si>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</si>
  <si>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</si>
  <si>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</si>
  <si>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</si>
  <si>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</si>
  <si>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</si>
  <si>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</si>
  <si>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</si>
  <si>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</si>
  <si>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</si>
  <si>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</si>
  <si>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</si>
  <si>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</si>
  <si>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</si>
  <si>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</si>
  <si>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</si>
  <si>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</si>
  <si>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</si>
  <si>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</si>
  <si>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</si>
  <si>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</si>
  <si>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</si>
  <si>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</si>
  <si>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</si>
  <si>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</si>
  <si>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</si>
  <si>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</si>
  <si>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</si>
  <si>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</si>
  <si>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</si>
  <si>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</si>
  <si>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</si>
  <si>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</si>
  <si>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</si>
  <si>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</si>
  <si>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</si>
  <si>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</si>
  <si>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</si>
  <si>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</si>
  <si>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</si>
  <si>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</si>
  <si>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</si>
  <si>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</si>
  <si>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</si>
  <si>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</si>
  <si>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</si>
  <si>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</si>
  <si>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</si>
  <si>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</si>
  <si>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</si>
  <si>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</si>
  <si>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</si>
  <si>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</si>
  <si>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</si>
  <si>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</si>
  <si>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</si>
  <si>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</si>
  <si>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</si>
  <si>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</si>
  <si>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</si>
  <si>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</si>
  <si>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</si>
  <si>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</si>
  <si>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</si>
  <si>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</si>
  <si>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</si>
  <si>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</si>
  <si>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</si>
  <si>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</si>
  <si>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</si>
  <si>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</si>
  <si>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</si>
  <si>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</si>
  <si>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</si>
  <si>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</si>
  <si>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</si>
  <si>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</si>
  <si>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</si>
  <si>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</si>
  <si>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</si>
  <si>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</si>
  <si>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</si>
  <si>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</si>
  <si>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</si>
  <si>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</si>
  <si>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</si>
  <si>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</si>
  <si>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</si>
  <si>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</si>
  <si>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</si>
  <si>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</si>
  <si>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</si>
  <si>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</si>
  <si>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</si>
  <si>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</si>
  <si>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</si>
  <si>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</si>
  <si>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</si>
  <si>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</si>
  <si>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</si>
  <si>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</si>
  <si>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</si>
  <si>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</si>
  <si>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</si>
  <si>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</si>
  <si>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</si>
  <si>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</si>
  <si>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</si>
  <si>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</si>
  <si>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</si>
  <si>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</si>
  <si>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</si>
  <si>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</si>
  <si>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</si>
  <si>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</si>
  <si>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</si>
  <si>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</si>
  <si>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</si>
  <si>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</si>
  <si>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</si>
  <si>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</si>
  <si>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</si>
  <si>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</si>
  <si>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</si>
  <si>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</si>
  <si>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</si>
  <si>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</si>
  <si>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</si>
  <si>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</si>
  <si>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</si>
  <si>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</si>
  <si>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</si>
  <si>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</si>
  <si>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</si>
  <si>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</si>
  <si>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</si>
  <si>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</si>
  <si>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</si>
  <si>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</si>
  <si>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</si>
  <si>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</si>
  <si>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</si>
  <si>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</si>
  <si>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</si>
  <si>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</si>
  <si>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</si>
  <si>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</si>
  <si>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</si>
  <si>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</si>
  <si>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</si>
  <si>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</si>
  <si>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</si>
  <si>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</si>
  <si>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</si>
  <si>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</si>
  <si>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</si>
  <si>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</si>
  <si>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</si>
  <si>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</si>
  <si>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</si>
  <si>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</si>
  <si>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</si>
  <si>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</si>
  <si>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</si>
  <si>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</si>
  <si>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</si>
  <si>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</si>
  <si>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</si>
  <si>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</si>
  <si>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</si>
  <si>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</si>
  <si>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</si>
  <si>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</si>
  <si>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</si>
  <si>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</si>
  <si>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</si>
  <si>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</si>
  <si>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</si>
  <si>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</si>
  <si>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</si>
  <si>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</si>
  <si>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</si>
  <si>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</si>
  <si>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</si>
  <si>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</si>
  <si>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</si>
  <si>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</si>
  <si>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</si>
  <si>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</si>
  <si>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</si>
  <si>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</si>
  <si>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</si>
  <si>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</si>
  <si>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</si>
  <si>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</si>
  <si>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</si>
  <si>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</si>
  <si>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</si>
  <si>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</si>
  <si>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</si>
  <si>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</si>
  <si>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</si>
  <si>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</si>
  <si>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</si>
  <si>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</si>
  <si>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</si>
  <si>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</si>
  <si>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</si>
  <si>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</si>
  <si>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</si>
  <si>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</si>
  <si>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</si>
  <si>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</si>
  <si>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</si>
  <si>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</si>
  <si>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</si>
  <si>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</si>
  <si>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</si>
  <si>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</si>
  <si>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</si>
  <si>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</si>
  <si>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</si>
  <si>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</si>
  <si>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</si>
  <si>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</si>
  <si>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</si>
  <si>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</si>
  <si>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</si>
  <si>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</si>
  <si>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</si>
  <si>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</si>
  <si>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</si>
  <si>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</si>
  <si>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</si>
  <si>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</si>
  <si>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</si>
  <si>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</si>
  <si>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</si>
  <si>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</si>
  <si>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</si>
  <si>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</si>
  <si>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</si>
  <si>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</si>
  <si>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</si>
  <si>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</si>
  <si>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</si>
  <si>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</si>
  <si>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</si>
  <si>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</si>
  <si>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</si>
  <si>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</si>
  <si>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</si>
  <si>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</si>
  <si>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</si>
  <si>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</si>
  <si>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</si>
  <si>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</si>
  <si>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</si>
  <si>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</si>
  <si>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</si>
  <si>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</si>
  <si>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</si>
  <si>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</si>
  <si>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</si>
  <si>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</si>
  <si>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</si>
  <si>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</si>
  <si>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</si>
  <si>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</si>
  <si>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</si>
  <si>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</si>
  <si>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</si>
  <si>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</si>
  <si>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</si>
  <si>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</si>
  <si>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</si>
  <si>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</si>
  <si>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</si>
  <si>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</si>
  <si>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</si>
  <si>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</si>
  <si>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</si>
  <si>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</si>
  <si>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</si>
  <si>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</si>
  <si>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</si>
  <si>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</si>
  <si>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</si>
  <si>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</si>
  <si>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</si>
  <si>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</si>
  <si>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</si>
  <si>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</si>
  <si>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</si>
  <si>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</si>
  <si>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</si>
  <si>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</si>
  <si>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</si>
  <si>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</si>
  <si>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</si>
  <si>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</si>
  <si>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</si>
  <si>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</si>
  <si>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</si>
  <si>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</si>
  <si>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</si>
  <si>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</si>
  <si>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</si>
  <si>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</si>
  <si>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</si>
  <si>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</si>
  <si>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</si>
  <si>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</si>
  <si>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</si>
  <si>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</si>
  <si>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</si>
  <si>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</si>
  <si>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</si>
  <si>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</si>
  <si>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</si>
  <si>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</si>
  <si>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</si>
  <si>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</si>
  <si>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</si>
  <si>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</si>
  <si>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</si>
  <si>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</si>
  <si>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</si>
  <si>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</si>
  <si>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</si>
  <si>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</si>
  <si>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</si>
  <si>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</si>
  <si>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</si>
  <si>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</si>
  <si>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</si>
  <si>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</si>
  <si>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</si>
  <si>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</si>
  <si>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</si>
  <si>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</si>
  <si>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</si>
  <si>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</si>
  <si>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</si>
  <si>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</si>
  <si>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</si>
  <si>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</si>
  <si>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</si>
  <si>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</si>
  <si>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</si>
  <si>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</si>
  <si>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</si>
  <si>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</si>
  <si>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</si>
  <si>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</si>
  <si>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</si>
  <si>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</si>
  <si>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</si>
  <si>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</si>
  <si>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</si>
  <si>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</si>
  <si>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</si>
  <si>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</si>
  <si>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</si>
  <si>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</si>
  <si>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</si>
  <si>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</si>
  <si>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</si>
  <si>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</si>
  <si>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</si>
  <si>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</si>
  <si>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</si>
  <si>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</si>
  <si>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</si>
  <si>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</si>
  <si>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</si>
  <si>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</si>
  <si>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</si>
  <si>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</si>
  <si>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</si>
  <si>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</si>
  <si>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</si>
  <si>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</si>
  <si>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</si>
  <si>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</si>
  <si>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</si>
  <si>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</si>
  <si>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</si>
  <si>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</si>
  <si>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</si>
  <si>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</si>
  <si>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</si>
  <si>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</si>
  <si>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</si>
  <si>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</si>
  <si>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</si>
  <si>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</si>
  <si>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</si>
  <si>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</si>
  <si>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</si>
  <si>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</si>
  <si>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</si>
  <si>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</si>
  <si>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</si>
  <si>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</si>
  <si>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</si>
  <si>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</si>
  <si>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</si>
  <si>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</si>
  <si>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</si>
  <si>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</si>
  <si>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</si>
  <si>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</si>
  <si>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</si>
  <si>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</si>
  <si>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</si>
  <si>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</si>
  <si>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</si>
  <si>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</si>
  <si>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</si>
  <si>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</si>
  <si>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</si>
  <si>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</si>
  <si>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</si>
  <si>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</si>
  <si>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</si>
  <si>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</si>
  <si>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</si>
  <si>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</si>
  <si>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</si>
  <si>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</si>
  <si>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</si>
  <si>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</si>
  <si>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</si>
  <si>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</si>
  <si>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</si>
  <si>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</si>
  <si>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</si>
  <si>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</si>
  <si>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</si>
  <si>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</si>
  <si>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</si>
  <si>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</si>
  <si>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</si>
  <si>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</si>
  <si>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</si>
  <si>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</si>
  <si>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</si>
  <si>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</si>
  <si>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</si>
  <si>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</si>
  <si>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</si>
  <si>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</si>
  <si>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</si>
  <si>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</si>
  <si>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</si>
  <si>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</si>
  <si>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</si>
  <si>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</si>
  <si>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</si>
  <si>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</si>
  <si>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</si>
  <si>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</si>
  <si>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</si>
  <si>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</si>
  <si>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</si>
  <si>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</si>
  <si>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</si>
  <si>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</si>
  <si>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</si>
  <si>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</si>
  <si>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</si>
  <si>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</si>
  <si>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</si>
  <si>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</si>
  <si>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</si>
  <si>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</si>
  <si>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</si>
  <si>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</si>
  <si>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</si>
  <si>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</si>
  <si>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</si>
  <si>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</si>
  <si>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</si>
  <si>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</si>
  <si>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</si>
  <si>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</si>
  <si>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</si>
  <si>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</si>
  <si>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</si>
  <si>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</si>
  <si>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</si>
  <si>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</si>
  <si>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</si>
  <si>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</si>
  <si>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</si>
  <si>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</si>
  <si>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</si>
  <si>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</si>
  <si>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</si>
  <si>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</si>
  <si>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</si>
  <si>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</si>
  <si>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</si>
  <si>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</si>
  <si>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</si>
  <si>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</si>
  <si>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</si>
  <si>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</si>
  <si>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</si>
  <si>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</si>
  <si>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</si>
  <si>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</si>
  <si>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</si>
  <si>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</si>
  <si>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</si>
  <si>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</si>
  <si>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</si>
  <si>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</si>
  <si>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</si>
  <si>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</si>
  <si>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</si>
  <si>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</si>
  <si>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</si>
  <si>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</si>
  <si>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</si>
  <si>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</si>
  <si>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</si>
  <si>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</si>
  <si>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</si>
  <si>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</si>
  <si>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</si>
  <si>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</si>
  <si>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</si>
  <si>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</si>
  <si>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</si>
  <si>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</si>
  <si>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</si>
  <si>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</si>
  <si>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</si>
  <si>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</si>
  <si>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</si>
  <si>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</si>
  <si>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</si>
  <si>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</si>
  <si>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</si>
  <si>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</si>
  <si>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</si>
  <si>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</si>
  <si>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</si>
  <si>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</si>
  <si>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</si>
  <si>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</si>
  <si>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</si>
  <si>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</si>
  <si>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</si>
  <si>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</si>
  <si>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</si>
  <si>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</si>
  <si>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</si>
  <si>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</si>
  <si>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</si>
  <si>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</si>
  <si>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</si>
  <si>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</si>
  <si>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</si>
  <si>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</si>
  <si>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</si>
  <si>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</si>
  <si>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</si>
  <si>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</si>
  <si>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</si>
  <si>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</si>
  <si>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</si>
  <si>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</si>
  <si>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</si>
  <si>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</si>
  <si>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</si>
  <si>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</si>
  <si>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</si>
  <si>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</si>
  <si>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</si>
  <si>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</si>
  <si>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</si>
  <si>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</si>
  <si>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</si>
  <si>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</si>
  <si>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</si>
  <si>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</si>
  <si>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</si>
  <si>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</si>
  <si>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</si>
  <si>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</si>
  <si>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</si>
  <si>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</si>
  <si>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</si>
  <si>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</si>
  <si>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</si>
  <si>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</si>
  <si>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</si>
  <si>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</si>
  <si>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</si>
  <si>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</si>
  <si>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</si>
  <si>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</si>
  <si>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</si>
  <si>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</si>
  <si>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</si>
  <si>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</si>
  <si>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</si>
  <si>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</si>
  <si>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</si>
  <si>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</si>
  <si>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</si>
  <si>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</si>
  <si>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</si>
  <si>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</si>
  <si>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</si>
  <si>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</si>
  <si>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</si>
  <si>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</si>
  <si>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</si>
  <si>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</si>
  <si>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</si>
  <si>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</si>
  <si>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</si>
  <si>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</si>
  <si>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</si>
  <si>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</si>
  <si>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</si>
  <si>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</si>
  <si>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</si>
  <si>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</si>
  <si>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</si>
  <si>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</si>
  <si>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</si>
  <si>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</si>
  <si>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</si>
  <si>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</si>
  <si>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</si>
  <si>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</si>
  <si>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</si>
  <si>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</si>
  <si>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</si>
  <si>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</si>
  <si>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</si>
  <si>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</si>
  <si>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</si>
  <si>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</si>
  <si>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</si>
  <si>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</si>
  <si>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</si>
  <si>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</si>
  <si>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</si>
  <si>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</si>
  <si>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</si>
  <si>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</si>
  <si>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</si>
  <si>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</si>
  <si>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</si>
  <si>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</si>
  <si>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</si>
  <si>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</si>
  <si>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</si>
  <si>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</si>
  <si>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</si>
  <si>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</si>
  <si>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</si>
  <si>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</si>
  <si>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</si>
  <si>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</si>
  <si>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</si>
  <si>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</si>
  <si>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</si>
  <si>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</si>
  <si>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</si>
  <si>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</si>
  <si>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</si>
  <si>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</si>
  <si>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</si>
  <si>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</si>
  <si>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</si>
  <si>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</si>
  <si>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</si>
  <si>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</si>
  <si>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</si>
  <si>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</si>
  <si>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</si>
  <si>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</si>
  <si>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</si>
  <si>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</si>
  <si>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</si>
  <si>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</si>
  <si>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</si>
  <si>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</si>
  <si>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</si>
  <si>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</si>
  <si>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</si>
  <si>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</si>
  <si>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</si>
  <si>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</si>
  <si>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</si>
  <si>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</si>
  <si>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</si>
  <si>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</si>
  <si>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</si>
  <si>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</si>
  <si>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</si>
  <si>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</si>
  <si>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</si>
  <si>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</si>
  <si>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</si>
  <si>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</si>
  <si>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</si>
  <si>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</si>
  <si>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</si>
  <si>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</si>
  <si>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</si>
  <si>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</si>
  <si>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</si>
  <si>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</si>
  <si>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</si>
  <si>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</si>
  <si>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</si>
  <si>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</si>
  <si>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</si>
  <si>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</si>
  <si>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</si>
  <si>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</si>
  <si>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</si>
  <si>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</si>
  <si>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</si>
  <si>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</si>
  <si>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</si>
  <si>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</si>
  <si>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</si>
  <si>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</si>
  <si>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</si>
  <si>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</si>
  <si>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</si>
  <si>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</si>
  <si>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</si>
  <si>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</si>
  <si>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</si>
  <si>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</si>
  <si>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</si>
  <si>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</si>
  <si>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</si>
  <si>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</si>
  <si>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</si>
  <si>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</si>
  <si>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</si>
  <si>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</si>
  <si>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</si>
  <si>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</si>
  <si>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</si>
  <si>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</si>
  <si>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</si>
  <si>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</si>
  <si>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</si>
  <si>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</si>
  <si>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</si>
  <si>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</si>
  <si>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</si>
  <si>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</si>
  <si>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</si>
  <si>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</si>
  <si>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</si>
  <si>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</si>
  <si>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</si>
  <si>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</si>
  <si>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</si>
  <si>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</si>
  <si>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</si>
  <si>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</si>
  <si>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</si>
  <si>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</si>
  <si>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</si>
  <si>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</si>
  <si>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</si>
  <si>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</si>
  <si>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</si>
  <si>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</si>
  <si>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</si>
  <si>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</si>
  <si>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</si>
  <si>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</si>
  <si>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</si>
  <si>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</si>
  <si>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</si>
  <si>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</si>
  <si>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</si>
  <si>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</si>
  <si>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</si>
  <si>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</si>
  <si>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</si>
  <si>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</si>
  <si>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</si>
  <si>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</si>
  <si>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</si>
  <si>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</si>
  <si>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</si>
  <si>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</si>
  <si>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</si>
  <si>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</si>
  <si>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</si>
  <si>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</si>
  <si>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</si>
  <si>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</si>
  <si>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</si>
  <si>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</si>
  <si>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</si>
  <si>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</si>
  <si>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</si>
  <si>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</si>
  <si>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</si>
  <si>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</si>
  <si>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</si>
  <si>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</si>
  <si>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</si>
  <si>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</si>
  <si>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</si>
  <si>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</si>
  <si>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</si>
  <si>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</si>
  <si>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</si>
  <si>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</si>
  <si>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</si>
  <si>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</si>
  <si>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</si>
  <si>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</si>
  <si>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</si>
  <si>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</si>
  <si>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</si>
  <si>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</si>
  <si>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</si>
  <si>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</si>
  <si>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</si>
  <si>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</si>
  <si>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</si>
  <si>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</si>
  <si>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</si>
  <si>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</si>
  <si>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</si>
  <si>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</si>
  <si>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</si>
  <si>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</si>
  <si>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</si>
  <si>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</si>
  <si>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</si>
  <si>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</si>
  <si>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</si>
  <si>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</si>
  <si>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</si>
  <si>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</si>
  <si>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</si>
  <si>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</si>
  <si>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</si>
  <si>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</si>
  <si>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</si>
  <si>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</si>
  <si>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</si>
  <si>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</si>
  <si>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</si>
  <si>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</si>
  <si>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</si>
  <si>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</si>
  <si>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</si>
  <si>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</si>
  <si>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</si>
  <si>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</si>
  <si>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</si>
  <si>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</si>
  <si>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</si>
  <si>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</si>
  <si>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</si>
  <si>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</si>
  <si>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</si>
  <si>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</si>
  <si>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</si>
  <si>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</si>
  <si>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</si>
  <si>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</si>
  <si>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</si>
  <si>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</si>
  <si>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</si>
  <si>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</si>
  <si>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</si>
  <si>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</si>
  <si>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</si>
  <si>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</si>
  <si>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</si>
  <si>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</si>
  <si>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</si>
  <si>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</si>
  <si>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</si>
  <si>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</si>
  <si>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</si>
  <si>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</si>
  <si>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</si>
  <si>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</si>
  <si>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</si>
  <si>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</si>
  <si>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</si>
  <si>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</si>
  <si>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</si>
  <si>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</si>
  <si>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</si>
  <si>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</si>
  <si>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</si>
  <si>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</si>
  <si>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</si>
  <si>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</si>
  <si>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</si>
  <si>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</si>
  <si>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</si>
  <si>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</si>
  <si>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</si>
  <si>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</si>
  <si>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</si>
  <si>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</si>
  <si>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</si>
  <si>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</si>
  <si>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</si>
  <si>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</si>
  <si>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</si>
  <si>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</si>
  <si>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</si>
  <si>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</si>
  <si>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</si>
  <si>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</si>
  <si>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</si>
  <si>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</si>
  <si>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</si>
  <si>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</si>
  <si>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</si>
  <si>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</si>
  <si>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</si>
  <si>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</si>
  <si>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</si>
  <si>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</si>
  <si>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</si>
  <si>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</si>
  <si>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</si>
  <si>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</si>
  <si>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</si>
  <si>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</si>
  <si>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</si>
  <si>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</si>
  <si>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</si>
  <si>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</si>
  <si>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</si>
  <si>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</si>
  <si>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</si>
  <si>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</si>
  <si>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</si>
  <si>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</si>
  <si>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</si>
  <si>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</si>
  <si>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</si>
  <si>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</si>
  <si>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</si>
  <si>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</si>
  <si>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</si>
  <si>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</si>
  <si>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</si>
  <si>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</si>
  <si>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</si>
  <si>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</si>
  <si>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</si>
  <si>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</si>
  <si>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</si>
  <si>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</si>
  <si>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</si>
  <si>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</si>
  <si>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</si>
  <si>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</si>
  <si>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</si>
  <si>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</si>
  <si>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</si>
  <si>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</si>
  <si>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</si>
  <si>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</si>
  <si>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</si>
  <si>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</si>
  <si>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</si>
  <si>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</si>
  <si>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</si>
  <si>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</si>
  <si>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</si>
  <si>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</si>
  <si>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</si>
  <si>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</si>
  <si>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</si>
  <si>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</si>
  <si>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</si>
  <si>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</si>
  <si>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</si>
  <si>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</si>
  <si>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</si>
  <si>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</si>
  <si>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</si>
  <si>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</si>
  <si>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</si>
  <si>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</si>
  <si>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</si>
  <si>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</si>
  <si>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</si>
  <si>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</si>
  <si>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</si>
  <si>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</si>
  <si>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</si>
  <si>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</si>
  <si>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</si>
  <si>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</si>
  <si>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</si>
  <si>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</si>
  <si>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</si>
  <si>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</si>
  <si>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</si>
  <si>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</si>
  <si>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</si>
  <si>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</si>
  <si>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</si>
  <si>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</si>
  <si>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</si>
  <si>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</si>
  <si>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</si>
  <si>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</si>
  <si>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</si>
  <si>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</si>
  <si>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</si>
  <si>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</si>
  <si>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</si>
  <si>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</si>
  <si>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</si>
  <si>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</si>
  <si>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</si>
  <si>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</si>
  <si>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</si>
  <si>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</si>
  <si>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</si>
  <si>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</si>
  <si>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</si>
  <si>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</si>
  <si>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</si>
  <si>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</si>
  <si>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</si>
  <si>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</si>
  <si>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</si>
  <si>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</si>
  <si>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</si>
  <si>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</si>
  <si>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</si>
  <si>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</si>
  <si>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</si>
  <si>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</si>
  <si>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</si>
  <si>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</si>
  <si>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</si>
  <si>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</si>
  <si>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</si>
  <si>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</si>
  <si>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</si>
  <si>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</si>
  <si>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</si>
  <si>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</si>
  <si>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</si>
  <si>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</si>
  <si>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</si>
  <si>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</si>
  <si>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</si>
  <si>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</si>
  <si>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</si>
  <si>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</si>
  <si>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</si>
  <si>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</si>
  <si>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</si>
  <si>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</si>
  <si>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</si>
  <si>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</si>
  <si>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</si>
  <si>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</si>
  <si>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</si>
  <si>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</si>
  <si>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</si>
  <si>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</si>
  <si>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</si>
  <si>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</si>
  <si>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</si>
  <si>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</si>
  <si>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</si>
  <si>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</si>
  <si>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</si>
  <si>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</si>
  <si>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</si>
  <si>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</si>
  <si>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</si>
  <si>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</si>
  <si>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</si>
  <si>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</si>
  <si>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</si>
  <si>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</si>
  <si>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</si>
  <si>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</si>
  <si>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</si>
  <si>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</si>
  <si>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</si>
  <si>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</si>
  <si>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</si>
  <si>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</si>
  <si>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</si>
  <si>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</si>
  <si>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</si>
  <si>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</si>
  <si>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</si>
  <si>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</si>
  <si>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</si>
  <si>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</si>
  <si>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</si>
  <si>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</si>
  <si>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</si>
  <si>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</si>
  <si>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</si>
  <si>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</si>
  <si>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</si>
  <si>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</si>
  <si>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</si>
  <si>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</si>
  <si>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</si>
  <si>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</si>
  <si>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</si>
  <si>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</si>
  <si>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</si>
  <si>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</si>
  <si>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</si>
  <si>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</si>
  <si>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</si>
  <si>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</si>
  <si>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</si>
  <si>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</si>
  <si>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</si>
  <si>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</si>
  <si>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</si>
  <si>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</si>
  <si>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</si>
  <si>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</si>
  <si>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</si>
  <si>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</si>
  <si>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</si>
  <si>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</si>
  <si>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</si>
  <si>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</si>
  <si>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</si>
  <si>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</si>
  <si>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</si>
  <si>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</si>
  <si>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</si>
  <si>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</si>
  <si>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</si>
  <si>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</si>
  <si>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</si>
  <si>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</si>
  <si>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</si>
  <si>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</si>
  <si>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</si>
  <si>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</si>
  <si>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</si>
  <si>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</si>
  <si>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</si>
  <si>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</si>
  <si>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</si>
  <si>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</si>
  <si>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</si>
  <si>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</si>
  <si>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</si>
  <si>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</si>
  <si>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</si>
  <si>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</si>
  <si>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</si>
  <si>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</si>
  <si>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</si>
  <si>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</si>
  <si>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</si>
  <si>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</si>
  <si>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</si>
  <si>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</si>
  <si>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</si>
  <si>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</si>
  <si>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</si>
  <si>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</si>
  <si>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</si>
  <si>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</si>
  <si>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</si>
  <si>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</si>
  <si>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</si>
  <si>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</si>
  <si>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</si>
  <si>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</si>
  <si>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</si>
  <si>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</si>
  <si>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</si>
  <si>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</si>
  <si>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</si>
  <si>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</si>
  <si>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</si>
  <si>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</si>
  <si>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</si>
  <si>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</si>
  <si>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</si>
  <si>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</si>
  <si>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</si>
  <si>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</si>
  <si>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</si>
  <si>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</si>
  <si>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</si>
  <si>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</si>
  <si>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</si>
  <si>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</si>
  <si>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</si>
  <si>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</si>
  <si>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</si>
  <si>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</si>
  <si>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</si>
  <si>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</si>
  <si>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</si>
  <si>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</si>
  <si>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</si>
  <si>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</si>
  <si>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</si>
  <si>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</si>
  <si>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</si>
  <si>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</si>
  <si>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</si>
  <si>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</si>
  <si>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</si>
  <si>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</si>
  <si>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</si>
  <si>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</si>
  <si>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</si>
  <si>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</si>
  <si>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</si>
  <si>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</si>
  <si>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</si>
  <si>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</si>
  <si>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</si>
  <si>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</si>
  <si>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</si>
  <si>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</si>
  <si>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</si>
  <si>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</si>
  <si>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</si>
  <si>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</si>
  <si>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</si>
  <si>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</si>
  <si>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</si>
  <si>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</si>
  <si>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</si>
  <si>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</si>
  <si>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</si>
  <si>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</si>
  <si>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</si>
  <si>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</si>
  <si>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</si>
  <si>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</si>
  <si>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</si>
  <si>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</si>
  <si>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</si>
  <si>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</si>
  <si>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</si>
  <si>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</si>
  <si>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</si>
  <si>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</si>
  <si>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</si>
  <si>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</si>
  <si>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</si>
  <si>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</si>
  <si>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</si>
  <si>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</si>
  <si>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</si>
  <si>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</si>
  <si>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</si>
  <si>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</si>
  <si>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</si>
  <si>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</si>
  <si>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</si>
  <si>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</si>
  <si>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</si>
  <si>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</si>
  <si>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</si>
  <si>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</si>
  <si>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</si>
  <si>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</si>
  <si>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</si>
  <si>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</si>
  <si>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</si>
  <si>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</si>
  <si>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</si>
  <si>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</si>
  <si>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</si>
  <si>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</si>
  <si>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</si>
  <si>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</si>
  <si>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</si>
  <si>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</si>
  <si>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</si>
  <si>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</si>
  <si>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</si>
  <si>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</si>
  <si>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</si>
  <si>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</si>
  <si>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</si>
  <si>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</si>
  <si>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</si>
  <si>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</si>
  <si>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</si>
  <si>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</si>
  <si>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</si>
  <si>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</si>
  <si>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</si>
  <si>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</si>
  <si>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</si>
  <si>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</si>
  <si>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</si>
  <si>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</si>
  <si>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</si>
  <si>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</si>
  <si>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</si>
  <si>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</si>
  <si>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</si>
  <si>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</si>
  <si>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</si>
  <si>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</si>
  <si>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</si>
  <si>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</si>
  <si>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</si>
  <si>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</si>
  <si>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</si>
  <si>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</si>
  <si>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</si>
  <si>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</si>
  <si>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</si>
  <si>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</si>
  <si>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</si>
  <si>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</si>
  <si>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</si>
  <si>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</si>
  <si>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</si>
  <si>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</si>
  <si>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</si>
  <si>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</si>
  <si>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</si>
  <si>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</si>
  <si>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</si>
  <si>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</si>
  <si>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</si>
  <si>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</si>
  <si>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</si>
  <si>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</si>
  <si>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</si>
  <si>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</si>
  <si>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</si>
  <si>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</si>
  <si>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</si>
  <si>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</si>
  <si>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</si>
  <si>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</si>
  <si>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</si>
  <si>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</si>
  <si>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</si>
  <si>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</si>
  <si>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</si>
  <si>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</si>
  <si>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</si>
  <si>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</si>
  <si>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</si>
  <si>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</si>
  <si>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</si>
  <si>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</si>
  <si>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</si>
  <si>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</si>
  <si>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</si>
  <si>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</si>
  <si>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</si>
  <si>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</si>
  <si>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</si>
  <si>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</si>
  <si>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</si>
  <si>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</si>
  <si>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</si>
  <si>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</si>
  <si>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</si>
  <si>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</si>
  <si>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</si>
  <si>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</si>
  <si>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</si>
  <si>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</si>
  <si>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</si>
  <si>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</si>
  <si>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</si>
  <si>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</si>
  <si>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</si>
  <si>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</si>
  <si>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</si>
  <si>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</si>
  <si>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</si>
  <si>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</si>
  <si>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</si>
  <si>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</si>
  <si>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</si>
  <si>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</si>
  <si>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</si>
  <si>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</si>
  <si>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</si>
  <si>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</si>
  <si>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</si>
  <si>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</si>
  <si>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</si>
  <si>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</si>
  <si>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</si>
  <si>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</si>
  <si>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</si>
  <si>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</si>
  <si>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</si>
  <si>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</si>
  <si>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</si>
  <si>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</si>
  <si>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</si>
  <si>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</si>
  <si>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</si>
  <si>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</si>
  <si>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</si>
  <si>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</si>
  <si>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</si>
  <si>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</si>
  <si>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</si>
  <si>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</si>
  <si>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</si>
  <si>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</si>
  <si>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</si>
  <si>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</si>
  <si>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</si>
  <si>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</si>
  <si>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</si>
  <si>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</si>
  <si>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</si>
  <si>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</si>
  <si>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</si>
  <si>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</si>
  <si>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</si>
  <si>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</si>
  <si>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</si>
  <si>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</si>
  <si>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</si>
  <si>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</si>
  <si>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</si>
  <si>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</si>
  <si>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</si>
  <si>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</si>
  <si>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</si>
  <si>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</si>
  <si>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</si>
  <si>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</si>
  <si>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</si>
  <si>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</si>
  <si>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</si>
  <si>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</si>
  <si>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</si>
  <si>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</si>
  <si>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</si>
  <si>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</si>
  <si>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</si>
  <si>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</si>
  <si>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</si>
  <si>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</si>
  <si>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</si>
  <si>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</si>
  <si>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</si>
  <si>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</si>
  <si>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</si>
  <si>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</si>
  <si>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</si>
  <si>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</si>
  <si>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</si>
  <si>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</si>
  <si>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</si>
  <si>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</si>
  <si>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</si>
  <si>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</si>
  <si>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</si>
  <si>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</si>
  <si>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</si>
  <si>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</si>
  <si>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</si>
  <si>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</si>
  <si>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</si>
  <si>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</si>
  <si>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</si>
  <si>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</si>
  <si>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</si>
  <si>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</si>
  <si>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</si>
  <si>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</si>
  <si>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</si>
  <si>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</si>
  <si>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</si>
  <si>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</si>
  <si>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</si>
  <si>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</si>
  <si>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</si>
  <si>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</si>
  <si>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</si>
  <si>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</si>
  <si>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</si>
  <si>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</si>
  <si>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</si>
  <si>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</si>
  <si>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</si>
  <si>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</si>
  <si>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</si>
  <si>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</si>
  <si>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</si>
  <si>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</si>
  <si>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</si>
  <si>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</si>
  <si>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</si>
  <si>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</si>
  <si>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</si>
  <si>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</si>
  <si>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</si>
  <si>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</si>
  <si>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</si>
  <si>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</si>
  <si>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</si>
  <si>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</si>
  <si>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</si>
  <si>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</si>
  <si>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</si>
  <si>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</si>
  <si>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</si>
  <si>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</si>
  <si>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</si>
  <si>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</si>
  <si>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</si>
  <si>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</si>
  <si>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</si>
  <si>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</si>
  <si>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</si>
  <si>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</si>
  <si>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</si>
  <si>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</si>
  <si>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</si>
  <si>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</si>
  <si>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</si>
  <si>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</si>
  <si>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</si>
  <si>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</si>
  <si>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</si>
  <si>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</si>
  <si>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</si>
  <si>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</si>
  <si>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</si>
  <si>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</si>
  <si>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</si>
  <si>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</si>
  <si>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</si>
  <si>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</si>
  <si>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</si>
  <si>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</si>
  <si>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</si>
  <si>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</si>
  <si>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</si>
  <si>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</si>
  <si>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</si>
  <si>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</si>
  <si>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</si>
  <si>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</si>
  <si>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</si>
  <si>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</si>
  <si>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</si>
  <si>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</si>
  <si>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</si>
  <si>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</si>
  <si>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</si>
  <si>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</si>
  <si>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</si>
  <si>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</si>
  <si>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</si>
  <si>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</si>
  <si>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</si>
  <si>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</si>
  <si>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</si>
  <si>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</si>
  <si>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</si>
  <si>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</si>
  <si>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</si>
  <si>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</si>
  <si>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</si>
  <si>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</si>
  <si>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</si>
  <si>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</si>
  <si>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</si>
  <si>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</si>
  <si>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</si>
  <si>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</si>
  <si>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</si>
  <si>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</si>
  <si>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</si>
  <si>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</si>
  <si>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</si>
  <si>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</si>
  <si>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</si>
  <si>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</si>
  <si>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</si>
  <si>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</si>
  <si>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</si>
  <si>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</si>
  <si>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</si>
  <si>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</si>
  <si>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</si>
  <si>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</si>
  <si>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</si>
  <si>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</si>
  <si>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</si>
  <si>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</si>
  <si>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</si>
  <si>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</si>
  <si>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</si>
  <si>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</si>
  <si>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</si>
  <si>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</si>
  <si>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</si>
  <si>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</si>
  <si>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</si>
  <si>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</si>
  <si>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</si>
  <si>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</si>
  <si>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</si>
  <si>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</si>
  <si>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</si>
  <si>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</si>
  <si>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</si>
  <si>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</si>
  <si>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</si>
  <si>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</si>
  <si>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</si>
  <si>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</si>
  <si>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</si>
  <si>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</si>
  <si>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</si>
  <si>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</si>
  <si>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</si>
  <si>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</si>
  <si>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</si>
  <si>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</si>
  <si>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</si>
  <si>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</si>
  <si>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</si>
  <si>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</si>
  <si>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</si>
  <si>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</si>
  <si>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</si>
  <si>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</si>
  <si>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</si>
  <si>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</si>
  <si>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</si>
  <si>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</si>
  <si>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</si>
  <si>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</si>
  <si>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</si>
  <si>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</si>
  <si>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</si>
  <si>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</si>
  <si>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</si>
  <si>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</si>
  <si>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</si>
  <si>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</si>
  <si>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</si>
  <si>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</si>
  <si>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</si>
  <si>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</si>
  <si>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</si>
  <si>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</si>
  <si>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</si>
  <si>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</si>
  <si>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</si>
  <si>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</si>
  <si>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</si>
  <si>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</si>
  <si>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</si>
  <si>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</si>
  <si>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</si>
  <si>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</si>
  <si>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</si>
  <si>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</si>
  <si>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</si>
  <si>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</si>
  <si>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</si>
  <si>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</si>
  <si>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</si>
  <si>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</si>
  <si>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</si>
  <si>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</si>
  <si>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</si>
  <si>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</si>
  <si>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</si>
  <si>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</si>
  <si>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</si>
  <si>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</si>
  <si>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</si>
  <si>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</si>
  <si>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</si>
  <si>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</si>
  <si>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</si>
  <si>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</si>
  <si>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</si>
  <si>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</si>
  <si>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</si>
  <si>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</si>
  <si>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</si>
  <si>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</si>
  <si>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</si>
  <si>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</si>
  <si>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</si>
  <si>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</si>
  <si>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</si>
  <si>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</si>
  <si>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</si>
  <si>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</si>
  <si>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</si>
  <si>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</si>
  <si>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</si>
  <si>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</si>
  <si>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</si>
  <si>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</si>
  <si>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</si>
  <si>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</si>
  <si>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</si>
  <si>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</si>
  <si>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</si>
  <si>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</si>
  <si>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</si>
  <si>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</si>
  <si>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</si>
  <si>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</si>
  <si>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</si>
  <si>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</si>
  <si>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</si>
  <si>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</si>
  <si>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</si>
  <si>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</si>
  <si>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</si>
  <si>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</si>
  <si>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</si>
  <si>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</si>
  <si>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</si>
  <si>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</si>
  <si>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</si>
  <si>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</si>
  <si>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</si>
  <si>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</si>
  <si>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</si>
  <si>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</si>
  <si>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</si>
  <si>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</si>
  <si>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</si>
  <si>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</si>
  <si>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</si>
  <si>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</si>
  <si>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</si>
  <si>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</si>
  <si>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</si>
  <si>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</si>
  <si>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</si>
  <si>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</si>
  <si>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</si>
  <si>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</si>
  <si>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</si>
  <si>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</si>
  <si>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</si>
  <si>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</si>
  <si>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</si>
  <si>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</si>
  <si>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</si>
  <si>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</si>
  <si>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</si>
  <si>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</si>
  <si>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</si>
  <si>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</si>
  <si>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</si>
  <si>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</si>
  <si>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</si>
  <si>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</si>
  <si>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</si>
  <si>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</si>
  <si>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</si>
  <si>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</si>
  <si>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</si>
  <si>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</si>
  <si>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</si>
  <si>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</si>
  <si>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</si>
  <si>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</si>
  <si>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</si>
  <si>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</si>
  <si>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</si>
  <si>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</si>
  <si>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</si>
  <si>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</si>
  <si>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</si>
  <si>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</si>
  <si>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</si>
  <si>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</si>
  <si>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</si>
  <si>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</si>
  <si>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</si>
  <si>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</si>
  <si>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</si>
  <si>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</si>
  <si>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</si>
  <si>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</si>
  <si>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</si>
  <si>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</si>
  <si>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</si>
  <si>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</si>
  <si>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</si>
  <si>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</si>
  <si>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</si>
  <si>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</si>
  <si>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</si>
  <si>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</si>
  <si>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</si>
  <si>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</si>
  <si>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</si>
  <si>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</si>
  <si>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</si>
  <si>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</si>
  <si>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</si>
  <si>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</si>
  <si>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</si>
  <si>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</si>
  <si>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</si>
  <si>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</si>
  <si>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</si>
  <si>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</si>
  <si>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</si>
  <si>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</si>
  <si>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</si>
  <si>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</si>
  <si>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</si>
  <si>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</si>
  <si>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</si>
  <si>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</si>
  <si>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</si>
  <si>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</si>
  <si>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</si>
  <si>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</si>
  <si>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</si>
  <si>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</si>
  <si>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</si>
  <si>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</si>
  <si>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</si>
  <si>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</si>
  <si>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</si>
  <si>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</si>
  <si>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</si>
  <si>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</si>
  <si>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</si>
  <si>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</si>
  <si>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</si>
  <si>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</si>
  <si>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</si>
  <si>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</si>
  <si>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</si>
  <si>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</si>
  <si>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</si>
  <si>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</si>
  <si>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</si>
  <si>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</si>
  <si>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</si>
  <si>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</si>
  <si>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</si>
  <si>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</si>
  <si>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</si>
  <si>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</si>
  <si>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</si>
  <si>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</si>
  <si>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</si>
  <si>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</si>
  <si>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</si>
  <si>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</si>
  <si>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</si>
  <si>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</si>
  <si>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</si>
  <si>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</si>
  <si>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</si>
  <si>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</si>
  <si>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</si>
  <si>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</si>
  <si>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</si>
  <si>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</si>
  <si>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</si>
  <si>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</si>
  <si>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</si>
  <si>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</si>
  <si>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</si>
  <si>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</si>
  <si>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</si>
  <si>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</si>
  <si>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</si>
  <si>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</si>
  <si>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</si>
  <si>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</si>
  <si>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</si>
  <si>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</si>
  <si>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</si>
  <si>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</si>
  <si>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</si>
  <si>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</si>
  <si>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</si>
  <si>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</si>
  <si>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</si>
  <si>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</si>
  <si>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</si>
  <si>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</si>
  <si>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</si>
  <si>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</si>
  <si>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</si>
  <si>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</si>
  <si>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</si>
  <si>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</si>
  <si>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</si>
  <si>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</si>
  <si>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</si>
  <si>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</si>
  <si>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</si>
  <si>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</si>
  <si>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</si>
  <si>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</si>
  <si>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</si>
  <si>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</si>
  <si>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</si>
  <si>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</si>
  <si>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</si>
  <si>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</si>
  <si>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</si>
  <si>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</si>
  <si>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</si>
  <si>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</si>
  <si>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</si>
  <si>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</si>
  <si>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</si>
  <si>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</si>
  <si>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</si>
  <si>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</si>
  <si>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</si>
  <si>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</si>
  <si>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</si>
  <si>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</si>
  <si>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</si>
  <si>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</si>
  <si>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</si>
  <si>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</si>
  <si>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</si>
  <si>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</si>
  <si>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</si>
  <si>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</si>
  <si>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</si>
  <si>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</si>
  <si>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</si>
  <si>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</si>
  <si>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</si>
  <si>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</si>
  <si>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</si>
  <si>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</si>
  <si>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</si>
  <si>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</si>
  <si>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</si>
  <si>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</si>
  <si>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</si>
  <si>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</si>
  <si>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</si>
  <si>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</si>
  <si>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</si>
  <si>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</si>
  <si>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</si>
  <si>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</si>
  <si>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</si>
  <si>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</si>
  <si>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</si>
  <si>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</si>
  <si>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</si>
  <si>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</si>
  <si>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</si>
  <si>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</si>
  <si>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</si>
  <si>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</si>
  <si>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</si>
  <si>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</si>
  <si>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</si>
  <si>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</si>
  <si>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</si>
  <si>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</si>
  <si>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</si>
  <si>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</si>
  <si>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</si>
  <si>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</si>
  <si>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</si>
  <si>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</si>
  <si>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</si>
  <si>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</si>
  <si>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</si>
  <si>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</si>
  <si>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</si>
  <si>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</si>
  <si>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</si>
  <si>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</si>
  <si>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</si>
  <si>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</si>
  <si>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</si>
  <si>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</si>
  <si>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</si>
  <si>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</si>
  <si>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</si>
  <si>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</si>
  <si>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</si>
  <si>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</si>
  <si>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</si>
  <si>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</si>
  <si>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</si>
  <si>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</si>
  <si>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</si>
  <si>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</si>
  <si>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</si>
  <si>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</si>
  <si>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</si>
  <si>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</si>
  <si>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</si>
  <si>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</si>
  <si>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</si>
  <si>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</si>
  <si>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</si>
  <si>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</si>
  <si>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</si>
  <si>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</si>
  <si>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</si>
  <si>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</si>
  <si>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</si>
  <si>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</si>
  <si>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</si>
  <si>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</si>
  <si>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</si>
  <si>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</si>
  <si>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</si>
  <si>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</si>
  <si>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</si>
  <si>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</si>
  <si>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</si>
  <si>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</si>
  <si>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</si>
  <si>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</si>
  <si>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</si>
  <si>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</si>
  <si>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</si>
  <si>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</si>
  <si>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</si>
  <si>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</si>
  <si>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</si>
  <si>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</si>
  <si>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</si>
  <si>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</si>
  <si>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</si>
  <si>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</si>
  <si>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</si>
  <si>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</si>
  <si>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</si>
  <si>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</si>
  <si>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</si>
  <si>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</si>
  <si>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</si>
  <si>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</si>
  <si>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</si>
  <si>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</si>
  <si>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</si>
  <si>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</si>
  <si>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</si>
  <si>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</si>
  <si>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</si>
  <si>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</si>
  <si>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</si>
  <si>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</si>
  <si>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</si>
  <si>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</si>
  <si>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</si>
  <si>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</si>
  <si>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</si>
  <si>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</si>
  <si>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</si>
  <si>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</si>
  <si>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</si>
  <si>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</si>
  <si>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</si>
  <si>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</si>
  <si>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</si>
  <si>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</si>
  <si>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</si>
  <si>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</si>
  <si>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</si>
  <si>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</si>
  <si>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</si>
  <si>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</si>
  <si>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</si>
  <si>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</si>
  <si>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</si>
  <si>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</si>
  <si>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</si>
  <si>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</si>
  <si>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</si>
  <si>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</si>
  <si>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</si>
  <si>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</si>
  <si>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</si>
  <si>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</si>
  <si>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</si>
  <si>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</si>
  <si>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</si>
  <si>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</si>
  <si>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</si>
  <si>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</si>
  <si>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</si>
  <si>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</si>
  <si>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</si>
  <si>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</si>
  <si>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</si>
  <si>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</si>
  <si>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</si>
  <si>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</si>
  <si>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</si>
  <si>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</si>
  <si>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</si>
  <si>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</si>
  <si>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</si>
  <si>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</si>
  <si>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</si>
  <si>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</si>
  <si>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</si>
  <si>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</si>
  <si>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</si>
  <si>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</si>
  <si>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</si>
  <si>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</si>
  <si>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</si>
  <si>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</si>
  <si>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</si>
  <si>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</si>
  <si>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</si>
  <si>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</si>
  <si>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</si>
  <si>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</si>
  <si>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</si>
  <si>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</si>
  <si>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</si>
  <si>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</si>
  <si>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</si>
  <si>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</si>
  <si>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</si>
  <si>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</si>
  <si>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</si>
  <si>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</si>
  <si>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</si>
  <si>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</si>
  <si>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</si>
  <si>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</si>
  <si>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</si>
  <si>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</si>
  <si>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</si>
  <si>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</si>
  <si>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</si>
  <si>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</si>
  <si>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</si>
  <si>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</si>
  <si>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</si>
  <si>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</si>
  <si>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</si>
  <si>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</si>
  <si>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</si>
  <si>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</si>
  <si>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</si>
  <si>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</si>
  <si>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</si>
  <si>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</si>
  <si>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</si>
  <si>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</si>
  <si>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</si>
  <si>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</si>
  <si>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</si>
  <si>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</si>
  <si>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</si>
  <si>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</si>
  <si>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</si>
  <si>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</si>
  <si>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</si>
  <si>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</si>
  <si>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</si>
  <si>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</si>
  <si>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</si>
  <si>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</si>
  <si>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</si>
  <si>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</si>
  <si>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</si>
  <si>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</si>
  <si>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</si>
  <si>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</si>
  <si>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</si>
  <si>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</si>
  <si>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</si>
  <si>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</si>
  <si>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</si>
  <si>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</si>
  <si>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</si>
  <si>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</si>
  <si>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</si>
  <si>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</si>
  <si>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</si>
  <si>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</si>
  <si>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</si>
  <si>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</si>
  <si>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</si>
  <si>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</si>
  <si>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</si>
  <si>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</si>
  <si>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</si>
  <si>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</si>
  <si>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</si>
  <si>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</si>
  <si>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</si>
  <si>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</si>
  <si>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</si>
  <si>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</si>
  <si>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</si>
  <si>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</si>
  <si>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</si>
  <si>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</si>
  <si>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</si>
  <si>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</si>
  <si>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</si>
  <si>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</si>
  <si>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</si>
  <si>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</si>
  <si>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</si>
  <si>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</si>
  <si>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</si>
  <si>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</si>
  <si>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</si>
  <si>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</si>
  <si>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</si>
  <si>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</si>
  <si>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</si>
  <si>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</si>
  <si>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</si>
  <si>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</si>
  <si>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</si>
  <si>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</si>
  <si>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</si>
  <si>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</si>
  <si>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</si>
  <si>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</si>
  <si>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</si>
  <si>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</si>
  <si>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</si>
  <si>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</si>
  <si>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</si>
  <si>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</si>
  <si>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</si>
  <si>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</si>
  <si>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</si>
  <si>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</si>
  <si>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</si>
  <si>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</si>
  <si>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</si>
  <si>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</si>
  <si>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</si>
  <si>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</si>
  <si>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</si>
  <si>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</si>
  <si>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</si>
  <si>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</si>
  <si>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</si>
  <si>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</si>
  <si>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</si>
  <si>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</si>
  <si>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</si>
  <si>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</si>
  <si>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</si>
  <si>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</si>
  <si>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</si>
  <si>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</si>
  <si>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</si>
  <si>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</si>
  <si>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</si>
  <si>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</si>
  <si>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</si>
  <si>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</si>
  <si>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</si>
  <si>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</si>
  <si>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</si>
  <si>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</si>
  <si>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</si>
  <si>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</si>
  <si>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</si>
  <si>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</si>
  <si>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</si>
  <si>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</si>
  <si>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</si>
  <si>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</si>
  <si>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</si>
  <si>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</si>
  <si>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</si>
  <si>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</si>
  <si>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</si>
  <si>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</si>
  <si>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</si>
  <si>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</si>
  <si>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</si>
  <si>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</si>
  <si>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</si>
  <si>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</si>
  <si>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</si>
  <si>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</si>
  <si>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</si>
  <si>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</si>
  <si>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</si>
  <si>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</si>
  <si>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</si>
  <si>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</si>
  <si>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</si>
  <si>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</si>
  <si>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</si>
  <si>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</si>
  <si>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</si>
  <si>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</si>
  <si>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</si>
  <si>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</si>
  <si>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</si>
  <si>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</si>
  <si>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</si>
  <si>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</si>
  <si>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</si>
  <si>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</si>
  <si>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</si>
  <si>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</si>
  <si>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</si>
  <si>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</si>
  <si>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</si>
  <si>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</si>
  <si>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</si>
  <si>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</si>
  <si>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</si>
  <si>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</si>
  <si>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</si>
  <si>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</si>
  <si>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</si>
  <si>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</si>
  <si>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</si>
  <si>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</si>
  <si>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</si>
  <si>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</si>
  <si>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</si>
  <si>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</si>
  <si>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</si>
  <si>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</si>
  <si>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</si>
  <si>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</si>
  <si>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</si>
  <si>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</si>
  <si>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</si>
  <si>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</si>
  <si>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</si>
  <si>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</si>
  <si>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</si>
  <si>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</si>
  <si>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</si>
  <si>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</si>
  <si>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</si>
  <si>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</si>
  <si>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</si>
  <si>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</si>
  <si>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</si>
  <si>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</si>
  <si>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</si>
  <si>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</si>
  <si>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</si>
  <si>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</si>
  <si>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</si>
  <si>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</si>
  <si>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</si>
  <si>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</si>
  <si>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</si>
  <si>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</si>
  <si>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</si>
  <si>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</si>
  <si>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</si>
  <si>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</si>
  <si>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</si>
  <si>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</si>
  <si>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</si>
  <si>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</si>
  <si>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</si>
  <si>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</si>
  <si>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</si>
  <si>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</si>
  <si>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</si>
  <si>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</si>
  <si>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</si>
  <si>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</si>
  <si>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</si>
  <si>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</si>
  <si>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</si>
  <si>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</si>
  <si>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</si>
  <si>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</si>
  <si>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</si>
  <si>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</si>
  <si>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</si>
  <si>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</si>
  <si>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</si>
  <si>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</si>
  <si>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</si>
  <si>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</si>
  <si>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</si>
  <si>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</si>
  <si>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</si>
  <si>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</si>
  <si>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</si>
  <si>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</si>
  <si>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</si>
  <si>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</si>
  <si>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</si>
  <si>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</si>
  <si>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</si>
  <si>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</si>
  <si>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</si>
  <si>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</si>
  <si>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</si>
  <si>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</si>
  <si>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</si>
  <si>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</si>
  <si>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</si>
  <si>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</si>
  <si>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</si>
  <si>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</si>
  <si>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</si>
  <si>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</si>
  <si>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</si>
  <si>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</si>
  <si>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</si>
  <si>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</si>
  <si>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</si>
  <si>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</si>
  <si>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</si>
  <si>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</si>
  <si>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</si>
  <si>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</si>
  <si>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</si>
  <si>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</si>
  <si>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</si>
  <si>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</si>
  <si>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</si>
  <si>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</si>
  <si>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</si>
  <si>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</si>
  <si>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</si>
  <si>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</si>
  <si>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</si>
  <si>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</si>
  <si>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</si>
  <si>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</si>
  <si>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</si>
  <si>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</si>
  <si>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</si>
  <si>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</si>
  <si>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</si>
  <si>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</si>
  <si>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</si>
  <si>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</si>
  <si>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</si>
  <si>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</si>
  <si>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</si>
  <si>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</si>
  <si>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</si>
  <si>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</si>
  <si>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</si>
  <si>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</si>
  <si>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</si>
  <si>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</si>
  <si>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</si>
  <si>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</si>
  <si>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</si>
  <si>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</si>
  <si>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</si>
  <si>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</si>
  <si>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</si>
  <si>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</si>
  <si>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</si>
  <si>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</si>
  <si>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</si>
  <si>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</si>
  <si>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</si>
  <si>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</si>
  <si>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</si>
  <si>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</si>
  <si>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</si>
  <si>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</si>
  <si>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</si>
  <si>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</si>
  <si>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</si>
  <si>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</si>
  <si>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</si>
  <si>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</si>
  <si>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</si>
  <si>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</si>
  <si>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</si>
  <si>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</si>
  <si>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</si>
  <si>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</si>
  <si>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</si>
  <si>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</si>
  <si>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</si>
  <si>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</si>
  <si>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</si>
  <si>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</si>
  <si>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</si>
  <si>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</si>
  <si>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</si>
  <si>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</si>
  <si>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</si>
  <si>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</si>
  <si>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</si>
  <si>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</si>
  <si>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</si>
  <si>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</si>
  <si>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</si>
  <si>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</si>
  <si>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</si>
  <si>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</si>
  <si>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</si>
  <si>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</si>
  <si>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</si>
  <si>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</si>
  <si>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</si>
  <si>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</si>
  <si>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</si>
  <si>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</si>
  <si>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</si>
  <si>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</si>
  <si>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</si>
  <si>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</si>
  <si>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</si>
  <si>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</si>
  <si>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</si>
  <si>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</si>
  <si>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</si>
  <si>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</si>
  <si>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</si>
  <si>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</si>
  <si>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</si>
  <si>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</si>
  <si>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</si>
  <si>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</si>
  <si>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</si>
  <si>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</si>
  <si>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</si>
  <si>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</si>
  <si>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</si>
  <si>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</si>
  <si>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</si>
  <si>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</si>
  <si>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</si>
  <si>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</si>
  <si>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</si>
  <si>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</si>
  <si>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</si>
  <si>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</si>
  <si>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</si>
  <si>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</si>
  <si>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</si>
  <si>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</si>
  <si>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</si>
  <si>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</si>
  <si>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</si>
  <si>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</si>
  <si>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</si>
  <si>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</si>
  <si>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</si>
  <si>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</si>
  <si>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</si>
  <si>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</si>
  <si>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</si>
  <si>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</si>
  <si>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</si>
  <si>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</si>
  <si>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</si>
  <si>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</si>
  <si>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</si>
  <si>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</si>
  <si>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</si>
  <si>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</si>
  <si>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</si>
  <si>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</si>
  <si>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</si>
  <si>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</si>
  <si>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</si>
  <si>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</si>
  <si>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</si>
  <si>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</si>
  <si>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</si>
  <si>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</si>
  <si>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</si>
  <si>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</si>
  <si>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</si>
  <si>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</si>
  <si>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</si>
  <si>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</si>
  <si>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</si>
  <si>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</si>
  <si>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</si>
  <si>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</si>
  <si>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</si>
  <si>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</si>
  <si>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</si>
  <si>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</si>
  <si>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</si>
  <si>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</si>
  <si>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</si>
  <si>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</si>
  <si>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</si>
  <si>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</si>
  <si>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</si>
  <si>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</si>
  <si>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</si>
  <si>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</si>
  <si>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</si>
  <si>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</si>
  <si>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</si>
  <si>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</si>
  <si>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</si>
  <si>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</si>
  <si>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</si>
  <si>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</si>
  <si>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</si>
  <si>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</si>
  <si>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</si>
  <si>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</si>
  <si>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</si>
  <si>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</si>
  <si>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</si>
  <si>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</si>
  <si>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</si>
  <si>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</si>
  <si>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</si>
  <si>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</si>
  <si>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</si>
  <si>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</si>
  <si>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</si>
  <si>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</si>
  <si>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</si>
  <si>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</si>
  <si>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</si>
  <si>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</si>
  <si>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</si>
  <si>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</si>
  <si>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</si>
  <si>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</si>
  <si>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</si>
  <si>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</si>
  <si>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</si>
  <si>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</si>
  <si>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</si>
  <si>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</si>
  <si>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</si>
  <si>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</si>
  <si>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</si>
  <si>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</si>
  <si>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</si>
  <si>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</si>
  <si>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</si>
  <si>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</si>
  <si>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</si>
  <si>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</si>
  <si>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</si>
  <si>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</si>
  <si>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</si>
  <si>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</si>
  <si>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</si>
  <si>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</si>
  <si>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</si>
  <si>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</si>
  <si>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</si>
  <si>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</si>
  <si>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</si>
  <si>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</si>
  <si>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</si>
  <si>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</si>
  <si>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</si>
  <si>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</si>
  <si>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</si>
  <si>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</si>
  <si>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</si>
  <si>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</si>
  <si>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</si>
  <si>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</si>
  <si>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</si>
  <si>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</si>
  <si>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</si>
  <si>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</si>
  <si>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</si>
  <si>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</si>
  <si>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</si>
  <si>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</si>
  <si>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</si>
  <si>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</si>
  <si>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</si>
  <si>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</si>
  <si>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</si>
  <si>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</si>
  <si>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</si>
  <si>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</si>
  <si>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</si>
  <si>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</si>
  <si>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</si>
  <si>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</si>
  <si>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</si>
  <si>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</si>
  <si>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</si>
  <si>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</si>
  <si>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</si>
  <si>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</si>
  <si>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</si>
  <si>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</si>
  <si>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</si>
  <si>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</si>
  <si>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</si>
  <si>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</si>
  <si>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</si>
  <si>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</si>
  <si>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</si>
  <si>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</si>
  <si>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</si>
  <si>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</si>
  <si>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</si>
  <si>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</si>
  <si>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</si>
  <si>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</si>
  <si>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</si>
  <si>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</si>
  <si>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</si>
  <si>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</si>
  <si>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</si>
  <si>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</si>
  <si>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</si>
  <si>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</si>
  <si>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</si>
  <si>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</si>
  <si>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</si>
  <si>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</si>
  <si>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</si>
  <si>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</si>
  <si>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</si>
  <si>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</si>
  <si>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</si>
  <si>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</si>
  <si>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</si>
  <si>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</si>
  <si>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</si>
  <si>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</si>
  <si>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</si>
  <si>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</si>
  <si>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</si>
  <si>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</si>
  <si>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</si>
  <si>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</si>
  <si>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</si>
  <si>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</si>
  <si>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</si>
  <si>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</si>
  <si>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</si>
  <si>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</si>
  <si>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</si>
  <si>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</si>
  <si>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</si>
  <si>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</si>
  <si>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</si>
  <si>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</si>
  <si>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</si>
  <si>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</si>
  <si>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</si>
  <si>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</si>
  <si>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</si>
  <si>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</si>
  <si>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</si>
  <si>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</si>
  <si>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</si>
  <si>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</si>
  <si>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</si>
  <si>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</si>
  <si>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</si>
  <si>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</si>
  <si>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</si>
  <si>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</si>
  <si>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</si>
  <si>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</si>
  <si>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</si>
  <si>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</si>
  <si>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</si>
  <si>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</si>
  <si>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</si>
  <si>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</si>
  <si>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</si>
  <si>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</si>
  <si>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</si>
  <si>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</si>
  <si>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</si>
  <si>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</si>
  <si>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</si>
  <si>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</si>
  <si>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</si>
  <si>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</si>
  <si>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</si>
  <si>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</si>
  <si>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</si>
  <si>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</si>
  <si>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</si>
  <si>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</si>
  <si>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</si>
  <si>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</si>
  <si>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</si>
  <si>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</si>
  <si>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</si>
  <si>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</si>
  <si>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</si>
  <si>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</si>
  <si>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</si>
  <si>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</si>
  <si>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</si>
  <si>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</si>
  <si>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</si>
  <si>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</si>
  <si>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</si>
  <si>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</si>
  <si>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</si>
  <si>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</si>
  <si>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</si>
  <si>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</si>
  <si>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</si>
  <si>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</si>
  <si>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</si>
  <si>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</si>
  <si>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</si>
  <si>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</si>
  <si>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</si>
  <si>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</si>
  <si>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</si>
  <si>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</si>
  <si>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</si>
  <si>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</si>
  <si>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</si>
  <si>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</si>
  <si>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</si>
  <si>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</si>
  <si>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</si>
  <si>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</si>
  <si>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</si>
  <si>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</si>
  <si>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</si>
  <si>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</si>
  <si>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</si>
  <si>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</si>
  <si>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</si>
  <si>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</si>
  <si>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</si>
  <si>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</si>
  <si>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</si>
  <si>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</si>
  <si>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</si>
  <si>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</si>
  <si>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</si>
  <si>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</si>
  <si>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</si>
  <si>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</si>
  <si>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</si>
  <si>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</si>
  <si>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</si>
  <si>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</si>
  <si>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</si>
  <si>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</si>
  <si>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</si>
  <si>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</si>
  <si>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</si>
  <si>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</si>
  <si>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</si>
  <si>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</si>
  <si>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</si>
  <si>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</si>
  <si>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</si>
  <si>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</si>
  <si>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</si>
  <si>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</si>
  <si>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</si>
  <si>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</si>
  <si>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</si>
  <si>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</si>
  <si>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</si>
  <si>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</si>
  <si>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</si>
  <si>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</si>
  <si>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</si>
  <si>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</si>
  <si>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</si>
  <si>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</si>
  <si>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</si>
  <si>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</si>
  <si>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</si>
  <si>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</si>
  <si>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</si>
  <si>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</si>
  <si>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</si>
  <si>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</si>
  <si>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</si>
  <si>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</si>
  <si>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</si>
  <si>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</si>
  <si>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</si>
  <si>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</si>
  <si>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</si>
  <si>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</si>
  <si>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</si>
  <si>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</si>
  <si>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</si>
  <si>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</si>
  <si>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</si>
  <si>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</si>
  <si>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</si>
  <si>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</si>
  <si>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</si>
  <si>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</si>
  <si>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</si>
  <si>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</si>
  <si>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</si>
  <si>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</si>
  <si>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</si>
  <si>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</si>
  <si>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</si>
  <si>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</si>
  <si>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</si>
  <si>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</si>
  <si>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</si>
  <si>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</si>
  <si>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</si>
  <si>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</si>
  <si>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</si>
  <si>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</si>
  <si>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</si>
  <si>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</si>
  <si>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</si>
  <si>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</si>
  <si>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</si>
  <si>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</si>
  <si>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</si>
  <si>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</si>
  <si>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</si>
  <si>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</si>
  <si>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</si>
  <si>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</si>
  <si>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</si>
  <si>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</si>
  <si>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</si>
  <si>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</si>
  <si>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</si>
  <si>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</si>
  <si>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</si>
  <si>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</si>
  <si>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</si>
  <si>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</si>
  <si>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</si>
  <si>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</si>
  <si>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</si>
  <si>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</si>
  <si>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</si>
  <si>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</si>
  <si>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</si>
  <si>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</si>
  <si>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</si>
  <si>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</si>
  <si>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</si>
  <si>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</si>
  <si>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</si>
  <si>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</si>
  <si>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</si>
  <si>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</si>
  <si>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</si>
  <si>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</si>
  <si>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</si>
  <si>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</si>
  <si>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</si>
  <si>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</si>
  <si>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</si>
  <si>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</si>
  <si>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</si>
  <si>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</si>
  <si>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</si>
  <si>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</si>
  <si>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</si>
  <si>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</si>
  <si>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</si>
  <si>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</si>
  <si>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</si>
  <si>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</si>
  <si>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</si>
  <si>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</si>
  <si>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</si>
  <si>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</si>
  <si>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</si>
  <si>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</si>
  <si>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</si>
  <si>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</si>
  <si>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</si>
  <si>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</si>
  <si>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</si>
  <si>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</si>
  <si>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</si>
  <si>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</si>
  <si>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</si>
  <si>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</si>
  <si>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</si>
  <si>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</si>
  <si>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</si>
  <si>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</si>
  <si>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</si>
  <si>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</si>
  <si>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</si>
  <si>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</si>
  <si>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</si>
  <si>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</si>
  <si>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</si>
  <si>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</si>
  <si>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</si>
  <si>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</si>
  <si>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</si>
  <si>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</si>
  <si>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</si>
  <si>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</si>
  <si>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</si>
  <si>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</si>
  <si>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</si>
  <si>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</si>
  <si>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</si>
  <si>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</si>
  <si>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</si>
  <si>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</si>
  <si>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</si>
  <si>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</si>
  <si>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</si>
  <si>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</si>
  <si>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</si>
  <si>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</si>
  <si>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</si>
  <si>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</si>
  <si>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</si>
  <si>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</si>
  <si>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</si>
  <si>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</si>
  <si>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</si>
  <si>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</si>
  <si>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</si>
  <si>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</si>
  <si>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</si>
  <si>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</si>
  <si>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</si>
  <si>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</si>
  <si>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</si>
  <si>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</si>
  <si>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</si>
  <si>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</si>
  <si>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</si>
  <si>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</si>
  <si>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</si>
  <si>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</si>
  <si>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</si>
  <si>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</si>
  <si>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</si>
  <si>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</si>
  <si>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</si>
  <si>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</si>
  <si>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</si>
  <si>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</si>
  <si>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</si>
  <si>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</si>
  <si>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</si>
  <si>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</si>
  <si>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</si>
  <si>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</si>
  <si>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</si>
  <si>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</si>
  <si>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</si>
  <si>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</si>
  <si>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</si>
  <si>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</si>
  <si>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</si>
  <si>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</si>
  <si>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</si>
  <si>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</si>
  <si>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</si>
  <si>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</si>
  <si>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</si>
  <si>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</si>
  <si>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</si>
  <si>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</si>
  <si>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</si>
  <si>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</si>
  <si>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</si>
  <si>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</si>
  <si>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</si>
  <si>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</si>
  <si>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</si>
  <si>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</si>
  <si>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</si>
  <si>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</si>
  <si>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</si>
  <si>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</si>
  <si>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</si>
  <si>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</si>
  <si>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</si>
  <si>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</si>
  <si>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</si>
  <si>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</si>
  <si>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</si>
  <si>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</si>
  <si>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</si>
  <si>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</si>
  <si>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</si>
  <si>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</si>
  <si>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</si>
  <si>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</si>
  <si>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</si>
  <si>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</si>
  <si>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</si>
  <si>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</si>
  <si>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</si>
  <si>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</si>
  <si>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</si>
  <si>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</si>
  <si>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</si>
  <si>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</si>
  <si>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</si>
  <si>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</si>
  <si>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</si>
  <si>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</si>
  <si>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</si>
  <si>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</si>
  <si>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</si>
  <si>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</si>
  <si>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</si>
  <si>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</si>
  <si>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</si>
  <si>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</si>
  <si>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</si>
  <si>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</si>
  <si>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</si>
  <si>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</si>
  <si>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</si>
  <si>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</si>
  <si>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</si>
  <si>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</si>
  <si>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</si>
  <si>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</si>
  <si>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</si>
  <si>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</si>
  <si>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</si>
  <si>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</si>
  <si>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</si>
  <si>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</si>
  <si>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</si>
  <si>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</si>
  <si>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</si>
  <si>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</si>
  <si>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</si>
  <si>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</si>
  <si>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</si>
  <si>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</si>
  <si>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</si>
  <si>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</si>
  <si>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</si>
  <si>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</si>
  <si>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</si>
  <si>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</si>
  <si>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</si>
  <si>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</si>
  <si>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</si>
  <si>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</si>
  <si>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</si>
  <si>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</si>
  <si>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</si>
  <si>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</si>
  <si>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</si>
  <si>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</si>
  <si>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</si>
  <si>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</si>
  <si>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</si>
  <si>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</si>
  <si>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</si>
  <si>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</si>
  <si>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</si>
  <si>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</si>
  <si>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</si>
  <si>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</si>
  <si>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</si>
  <si>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</si>
  <si>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</si>
  <si>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</si>
  <si>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</si>
  <si>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</si>
  <si>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</si>
  <si>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</si>
  <si>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</si>
  <si>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</si>
  <si>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</si>
  <si>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</si>
  <si>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</si>
  <si>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</si>
  <si>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</si>
  <si>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</si>
  <si>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</si>
  <si>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</si>
  <si>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</si>
  <si>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</si>
  <si>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</si>
  <si>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</si>
  <si>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</si>
  <si>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</si>
  <si>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</si>
  <si>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</si>
  <si>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</si>
  <si>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</si>
  <si>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</si>
  <si>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</si>
  <si>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</si>
  <si>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</si>
  <si>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</si>
  <si>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</si>
  <si>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</si>
  <si>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</si>
  <si>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</si>
  <si>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</si>
  <si>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</si>
  <si>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</si>
  <si>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</si>
  <si>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</si>
  <si>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</si>
  <si>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</si>
  <si>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</si>
  <si>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</si>
  <si>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</si>
  <si>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</si>
  <si>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</si>
  <si>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</si>
  <si>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</si>
  <si>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</si>
  <si>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</si>
  <si>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</si>
  <si>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</si>
  <si>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</si>
  <si>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</si>
  <si>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</si>
  <si>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</si>
  <si>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</si>
  <si>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</si>
  <si>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</si>
  <si>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</si>
  <si>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</si>
  <si>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</si>
  <si>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</si>
  <si>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</si>
  <si>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</si>
  <si>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</si>
  <si>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</si>
  <si>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</si>
  <si>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</si>
  <si>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</si>
  <si>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</si>
  <si>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</si>
  <si>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</si>
  <si>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</si>
  <si>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</si>
  <si>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</si>
  <si>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</si>
  <si>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</si>
  <si>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</si>
  <si>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</si>
  <si>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</si>
  <si>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</si>
  <si>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</si>
  <si>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</si>
  <si>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</si>
  <si>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</si>
  <si>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</si>
  <si>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</si>
  <si>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</si>
  <si>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</si>
  <si>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</si>
  <si>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</si>
  <si>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</si>
  <si>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</si>
  <si>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</si>
  <si>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</si>
  <si>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</si>
  <si>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</si>
  <si>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</si>
  <si>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</si>
  <si>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</si>
  <si>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</si>
  <si>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</si>
  <si>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</si>
  <si>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</si>
  <si>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</si>
  <si>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</si>
  <si>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</si>
  <si>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</si>
  <si>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</si>
  <si>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</si>
  <si>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</si>
  <si>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</si>
  <si>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</si>
  <si>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</si>
  <si>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</si>
  <si>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</si>
  <si>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</si>
  <si>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</si>
  <si>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</si>
  <si>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</si>
  <si>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</si>
  <si>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</si>
  <si>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</si>
  <si>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</si>
  <si>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</si>
  <si>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</si>
  <si>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</si>
  <si>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</si>
  <si>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</si>
  <si>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</si>
  <si>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</si>
  <si>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</si>
  <si>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</si>
  <si>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</si>
  <si>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</si>
  <si>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</si>
  <si>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</si>
  <si>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</si>
  <si>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</si>
  <si>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</si>
  <si>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</si>
  <si>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</si>
  <si>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</si>
  <si>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</si>
  <si>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</si>
  <si>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</si>
  <si>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</si>
  <si>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</si>
  <si>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</si>
  <si>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</si>
  <si>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</si>
  <si>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</si>
  <si>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</si>
  <si>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</si>
  <si>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</si>
  <si>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</si>
  <si>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</si>
  <si>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</si>
  <si>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</si>
  <si>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</si>
  <si>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</si>
  <si>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</si>
  <si>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</si>
  <si>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</si>
  <si>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</si>
  <si>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</si>
  <si>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</si>
  <si>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</si>
  <si>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</si>
  <si>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</si>
  <si>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</si>
  <si>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</si>
  <si>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</si>
  <si>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</si>
  <si>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</si>
  <si>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</si>
  <si>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</si>
  <si>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</si>
  <si>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</si>
  <si>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</si>
  <si>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</si>
  <si>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</si>
  <si>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</si>
  <si>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</si>
  <si>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</si>
  <si>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</si>
  <si>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</si>
  <si>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</si>
  <si>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</si>
  <si>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</si>
  <si>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</si>
  <si>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</si>
  <si>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</si>
  <si>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</si>
  <si>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</si>
  <si>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</si>
  <si>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</si>
  <si>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</si>
  <si>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</si>
  <si>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</si>
  <si>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</si>
  <si>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</si>
  <si>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</si>
  <si>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</si>
  <si>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</si>
  <si>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</si>
  <si>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</si>
  <si>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</si>
  <si>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</si>
  <si>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</si>
  <si>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</si>
  <si>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</si>
  <si>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</si>
  <si>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</si>
  <si>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</si>
  <si>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</si>
  <si>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</si>
  <si>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</si>
  <si>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</si>
  <si>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</si>
  <si>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</si>
  <si>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</si>
  <si>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</si>
  <si>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</si>
  <si>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</si>
  <si>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</si>
  <si>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</si>
  <si>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</si>
  <si>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</si>
  <si>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</si>
  <si>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</si>
  <si>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</si>
  <si>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</si>
  <si>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</si>
  <si>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</si>
  <si>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</si>
  <si>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</si>
  <si>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</si>
  <si>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</si>
  <si>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</si>
  <si>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</si>
  <si>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</si>
  <si>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</si>
  <si>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</si>
  <si>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</si>
  <si>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</si>
  <si>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</si>
  <si>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</si>
  <si>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</si>
  <si>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</si>
  <si>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</si>
  <si>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</si>
  <si>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</si>
  <si>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</si>
  <si>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</si>
  <si>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</si>
  <si>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</si>
  <si>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</si>
  <si>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</si>
  <si>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</si>
  <si>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</si>
  <si>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</si>
  <si>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</si>
  <si>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</si>
  <si>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</si>
  <si>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</si>
  <si>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</si>
  <si>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</si>
  <si>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</si>
  <si>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</si>
  <si>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</si>
  <si>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</si>
  <si>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</si>
  <si>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</si>
  <si>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</si>
  <si>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</si>
  <si>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</si>
  <si>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</si>
  <si>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</si>
  <si>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</si>
  <si>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</si>
  <si>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</si>
  <si>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</si>
  <si>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</si>
  <si>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</si>
  <si>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</si>
  <si>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</si>
  <si>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</si>
  <si>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</si>
  <si>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</si>
  <si>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</si>
  <si>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</si>
  <si>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</si>
  <si>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</si>
  <si>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</si>
  <si>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</si>
  <si>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</si>
  <si>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</si>
  <si>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</si>
  <si>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</si>
  <si>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</si>
  <si>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</si>
  <si>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</si>
  <si>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</si>
  <si>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</si>
  <si>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</si>
  <si>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</si>
  <si>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</si>
  <si>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</si>
  <si>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</si>
  <si>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</si>
  <si>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</si>
  <si>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</si>
  <si>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</si>
  <si>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</si>
  <si>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</si>
  <si>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</si>
  <si>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</si>
  <si>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</si>
  <si>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</si>
  <si>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</si>
  <si>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</si>
  <si>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</si>
  <si>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</si>
  <si>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</si>
  <si>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</si>
  <si>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</si>
  <si>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</si>
  <si>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</si>
  <si>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</si>
  <si>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</si>
  <si>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</si>
  <si>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</si>
  <si>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</si>
  <si>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</si>
  <si>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</si>
  <si>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</si>
  <si>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</si>
  <si>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</si>
  <si>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</si>
  <si>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</si>
  <si>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</si>
  <si>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</si>
  <si>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</si>
  <si>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</si>
  <si>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</si>
  <si>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</si>
  <si>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</si>
  <si>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</si>
  <si>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</si>
  <si>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</si>
  <si>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</si>
  <si>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</si>
  <si>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</si>
  <si>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</si>
  <si>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</si>
  <si>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</si>
  <si>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</si>
  <si>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</si>
  <si>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</si>
  <si>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</si>
  <si>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</si>
  <si>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</si>
  <si>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</si>
  <si>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</si>
  <si>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</si>
  <si>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</si>
  <si>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</si>
  <si>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</si>
  <si>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</si>
  <si>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</si>
  <si>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</si>
  <si>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</si>
  <si>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</si>
  <si>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</si>
  <si>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</si>
  <si>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</si>
  <si>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</si>
  <si>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</si>
  <si>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</si>
  <si>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</si>
  <si>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</si>
  <si>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</si>
  <si>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</si>
  <si>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</si>
  <si>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</si>
  <si>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</si>
  <si>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</si>
  <si>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</si>
  <si>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</si>
  <si>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</si>
  <si>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</si>
  <si>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</si>
  <si>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</si>
  <si>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</si>
  <si>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</si>
  <si>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</si>
  <si>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</si>
  <si>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</si>
  <si>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</si>
  <si>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</si>
  <si>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</si>
  <si>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</si>
  <si>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</si>
  <si>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</si>
  <si>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</si>
  <si>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</si>
  <si>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</si>
  <si>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</si>
  <si>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</si>
  <si>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</si>
  <si>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</si>
  <si>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</si>
  <si>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</si>
  <si>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</si>
  <si>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</si>
  <si>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</si>
  <si>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</si>
  <si>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</si>
  <si>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</si>
  <si>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</si>
  <si>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</si>
  <si>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</si>
  <si>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</si>
  <si>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</si>
  <si>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</si>
  <si>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</si>
  <si>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</si>
  <si>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</si>
  <si>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</si>
  <si>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</si>
  <si>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</si>
  <si>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</si>
  <si>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</si>
  <si>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</si>
  <si>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</si>
  <si>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</si>
  <si>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</si>
  <si>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</si>
  <si>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</si>
  <si>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</si>
  <si>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</si>
  <si>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</si>
  <si>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</si>
  <si>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</si>
  <si>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</si>
  <si>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</si>
  <si>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</si>
  <si>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</si>
  <si>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</si>
  <si>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</si>
  <si>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</si>
  <si>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</si>
  <si>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</si>
  <si>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</si>
  <si>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</si>
  <si>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</si>
  <si>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</si>
  <si>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</si>
  <si>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</si>
  <si>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</si>
  <si>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</si>
  <si>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</si>
  <si>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</si>
  <si>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</si>
  <si>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</si>
  <si>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</si>
  <si>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</si>
  <si>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</si>
  <si>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</si>
  <si>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</si>
  <si>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</si>
  <si>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</si>
  <si>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</si>
  <si>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</si>
  <si>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</si>
  <si>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</si>
  <si>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</si>
  <si>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</si>
  <si>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</si>
  <si>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</si>
  <si>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</si>
  <si>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</si>
  <si>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</si>
  <si>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</si>
  <si>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</si>
  <si>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</si>
  <si>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</si>
  <si>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</si>
  <si>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</si>
  <si>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</si>
  <si>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</si>
  <si>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</si>
  <si>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</si>
  <si>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</si>
  <si>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</si>
  <si>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</si>
  <si>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</si>
  <si>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</si>
  <si>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</si>
  <si>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</si>
  <si>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</si>
  <si>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</si>
  <si>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</si>
  <si>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</si>
  <si>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</si>
  <si>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</si>
  <si>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</si>
  <si>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</si>
  <si>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</si>
  <si>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</si>
  <si>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</si>
  <si>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</si>
  <si>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</si>
  <si>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</si>
  <si>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</si>
  <si>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</si>
  <si>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</si>
  <si>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</si>
  <si>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</si>
  <si>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</si>
  <si>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</si>
  <si>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</si>
  <si>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</si>
  <si>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</si>
  <si>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</si>
  <si>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</si>
  <si>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</si>
  <si>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</si>
  <si>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</si>
  <si>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</si>
  <si>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</si>
  <si>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</si>
  <si>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</si>
  <si>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</si>
  <si>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</si>
  <si>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</si>
  <si>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</si>
  <si>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</si>
  <si>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</si>
  <si>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</si>
  <si>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</si>
  <si>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</si>
  <si>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</si>
  <si>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</si>
  <si>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</si>
  <si>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</si>
  <si>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</si>
  <si>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</si>
  <si>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</si>
  <si>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</si>
  <si>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</si>
  <si>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</si>
  <si>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</si>
  <si>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</si>
  <si>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</si>
  <si>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</si>
  <si>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</si>
  <si>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</si>
  <si>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</si>
  <si>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</si>
  <si>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</si>
  <si>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</si>
  <si>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</si>
  <si>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</si>
  <si>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</si>
  <si>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</si>
  <si>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</si>
  <si>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</si>
  <si>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</si>
  <si>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</si>
  <si>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</si>
  <si>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</si>
  <si>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</si>
  <si>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</si>
  <si>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</si>
  <si>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</si>
  <si>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</si>
  <si>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</si>
  <si>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</si>
  <si>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</si>
  <si>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</si>
  <si>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</si>
  <si>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</si>
  <si>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</si>
  <si>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</si>
  <si>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</si>
  <si>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</si>
  <si>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</si>
  <si>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</si>
  <si>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</si>
  <si>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</si>
  <si>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</si>
  <si>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</si>
  <si>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</si>
  <si>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</si>
  <si>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</si>
  <si>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</si>
  <si>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</si>
  <si>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</si>
  <si>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</si>
  <si>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</si>
  <si>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</si>
  <si>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</si>
  <si>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</si>
  <si>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</si>
  <si>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</si>
  <si>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</si>
  <si>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</si>
  <si>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</si>
  <si>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</si>
  <si>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</si>
  <si>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</si>
  <si>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</si>
  <si>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</si>
  <si>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</si>
  <si>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</si>
  <si>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</si>
  <si>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</si>
  <si>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</si>
  <si>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</si>
  <si>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</si>
  <si>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</si>
  <si>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</si>
  <si>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</si>
  <si>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</si>
  <si>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</si>
  <si>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</si>
  <si>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</si>
  <si>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</si>
  <si>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</si>
  <si>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</si>
  <si>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</si>
  <si>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</si>
  <si>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</si>
  <si>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</si>
  <si>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</si>
  <si>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</si>
  <si>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</si>
  <si>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</si>
  <si>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</si>
  <si>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</si>
  <si>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</si>
  <si>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</si>
  <si>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</si>
  <si>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</si>
  <si>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</si>
  <si>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</si>
  <si>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</si>
  <si>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</si>
  <si>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</si>
  <si>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</si>
  <si>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</si>
  <si>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</si>
  <si>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</si>
  <si>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</si>
  <si>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</si>
  <si>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</si>
  <si>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</si>
  <si>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</si>
  <si>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</si>
  <si>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</si>
  <si>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</si>
  <si>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</si>
  <si>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</si>
  <si>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</si>
  <si>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</si>
  <si>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</si>
  <si>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</si>
  <si>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</si>
  <si>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</si>
  <si>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</si>
  <si>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</si>
  <si>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</si>
  <si>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</si>
  <si>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</si>
  <si>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</si>
  <si>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</si>
  <si>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</si>
  <si>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</si>
  <si>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</si>
  <si>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</si>
  <si>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</si>
  <si>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</si>
  <si>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</si>
  <si>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</si>
  <si>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</si>
  <si>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</si>
  <si>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</si>
  <si>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</si>
  <si>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</si>
  <si>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</si>
  <si>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</si>
  <si>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</si>
  <si>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</si>
  <si>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</si>
  <si>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</si>
  <si>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</si>
  <si>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</si>
  <si>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</si>
  <si>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</si>
  <si>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</si>
  <si>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</si>
  <si>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</si>
  <si>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</si>
  <si>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</si>
  <si>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</si>
  <si>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</si>
  <si>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</si>
  <si>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</si>
  <si>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</si>
  <si>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</si>
  <si>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</si>
  <si>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</si>
  <si>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</si>
  <si>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</si>
  <si>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</si>
  <si>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</si>
  <si>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</si>
  <si>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</si>
  <si>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</si>
  <si>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</si>
  <si>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</si>
  <si>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</si>
  <si>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</si>
  <si>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</si>
  <si>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</si>
  <si>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</si>
  <si>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</si>
  <si>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</si>
  <si>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</si>
  <si>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</si>
  <si>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</si>
  <si>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</si>
  <si>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</si>
  <si>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</si>
  <si>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</si>
  <si>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</si>
  <si>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</si>
  <si>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</si>
  <si>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</si>
  <si>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</si>
  <si>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</si>
  <si>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</si>
  <si>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</si>
  <si>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</si>
  <si>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</si>
  <si>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</si>
  <si>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</si>
  <si>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</si>
  <si>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</si>
  <si>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</si>
  <si>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</si>
  <si>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</si>
  <si>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</si>
  <si>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</si>
  <si>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</si>
  <si>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</si>
  <si>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</si>
  <si>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</si>
  <si>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</si>
  <si>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</si>
  <si>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</si>
  <si>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</si>
  <si>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</si>
  <si>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</si>
  <si>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</si>
  <si>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</si>
  <si>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</si>
  <si>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</si>
  <si>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</si>
  <si>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</si>
  <si>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</si>
  <si>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</si>
  <si>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</si>
  <si>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</si>
  <si>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</si>
  <si>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</si>
  <si>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</si>
  <si>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</si>
  <si>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</si>
  <si>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</si>
  <si>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</si>
  <si>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</si>
  <si>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</si>
  <si>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</si>
  <si>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</si>
  <si>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</si>
  <si>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</si>
  <si>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</si>
  <si>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</si>
  <si>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</si>
  <si>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</si>
  <si>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</si>
  <si>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</si>
  <si>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</si>
  <si>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</si>
  <si>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</si>
  <si>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</si>
  <si>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</si>
  <si>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</si>
  <si>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</si>
  <si>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</si>
  <si>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</si>
  <si>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</si>
  <si>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</si>
  <si>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</si>
  <si>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</si>
  <si>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</si>
  <si>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</si>
  <si>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</si>
  <si>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</si>
  <si>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</si>
  <si>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</si>
  <si>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</si>
  <si>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</si>
  <si>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</si>
  <si>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</si>
  <si>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</si>
  <si>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</si>
  <si>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</si>
  <si>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</si>
  <si>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</si>
  <si>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</si>
  <si>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</si>
  <si>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</si>
  <si>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</si>
  <si>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</si>
  <si>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</si>
  <si>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</si>
  <si>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</si>
  <si>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</si>
  <si>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</si>
  <si>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</si>
  <si>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</si>
  <si>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</si>
  <si>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</si>
  <si>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</si>
  <si>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</si>
  <si>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</si>
  <si>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</si>
  <si>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</si>
  <si>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</si>
  <si>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</si>
  <si>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</si>
  <si>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</si>
  <si>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</si>
  <si>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</si>
  <si>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</si>
  <si>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</si>
  <si>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</si>
  <si>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</si>
  <si>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</si>
  <si>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</si>
  <si>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</si>
  <si>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</si>
  <si>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</si>
  <si>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</si>
  <si>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</si>
  <si>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</si>
  <si>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</si>
  <si>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</si>
  <si>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</si>
  <si>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</si>
  <si>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</si>
  <si>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</si>
  <si>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</si>
  <si>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</si>
  <si>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</si>
  <si>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</si>
  <si>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</si>
  <si>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</si>
  <si>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</si>
  <si>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</si>
  <si>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</si>
  <si>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</si>
  <si>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</si>
  <si>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</si>
  <si>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</si>
  <si>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</si>
  <si>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</si>
  <si>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</si>
  <si>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</si>
  <si>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</si>
  <si>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</si>
  <si>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</si>
  <si>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</si>
  <si>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</si>
  <si>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</si>
  <si>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</si>
  <si>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</si>
  <si>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</si>
  <si>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</si>
  <si>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</si>
  <si>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</si>
  <si>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</si>
  <si>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</si>
  <si>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</si>
  <si>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</si>
  <si>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</si>
  <si>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</si>
  <si>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</si>
  <si>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</si>
  <si>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</si>
  <si>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</si>
  <si>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</si>
  <si>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</si>
  <si>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</si>
  <si>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</si>
  <si>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</si>
  <si>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</si>
  <si>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</si>
  <si>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</si>
  <si>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</si>
  <si>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</si>
  <si>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</si>
  <si>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</si>
  <si>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</si>
  <si>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</si>
  <si>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</si>
  <si>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</si>
  <si>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</si>
  <si>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</si>
  <si>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</si>
  <si>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</si>
  <si>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</si>
  <si>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</si>
  <si>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</si>
  <si>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</si>
  <si>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</si>
  <si>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</si>
  <si>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</si>
  <si>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</si>
  <si>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</si>
  <si>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</si>
  <si>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</si>
  <si>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</si>
  <si>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</si>
  <si>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</si>
  <si>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</si>
  <si>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</si>
  <si>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</si>
  <si>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</si>
  <si>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</si>
  <si>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</si>
  <si>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</si>
  <si>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</si>
  <si>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</si>
  <si>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</si>
  <si>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</si>
  <si>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</si>
  <si>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</si>
  <si>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</si>
  <si>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</si>
  <si>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</si>
  <si>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</si>
  <si>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</si>
  <si>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</si>
  <si>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</si>
  <si>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</si>
  <si>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</si>
  <si>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</si>
  <si>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</si>
  <si>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</si>
  <si>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</si>
  <si>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</si>
  <si>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</si>
  <si>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</si>
  <si>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</si>
  <si>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</si>
  <si>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</si>
  <si>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</si>
  <si>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</si>
  <si>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</si>
  <si>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</si>
  <si>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</si>
  <si>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</si>
  <si>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</si>
  <si>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</si>
  <si>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</si>
  <si>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</si>
  <si>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</si>
  <si>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</si>
  <si>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</si>
  <si>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</si>
  <si>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</si>
  <si>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</si>
  <si>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</si>
  <si>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</si>
  <si>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</si>
  <si>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</si>
  <si>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</si>
  <si>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</si>
  <si>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</si>
  <si>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</si>
  <si>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</si>
  <si>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</si>
  <si>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</si>
  <si>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</si>
  <si>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</si>
  <si>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</si>
  <si>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</si>
  <si>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</si>
  <si>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</si>
  <si>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</si>
  <si>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</si>
  <si>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</si>
  <si>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</si>
  <si>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</si>
  <si>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</si>
  <si>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</si>
  <si>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</si>
  <si>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</si>
  <si>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</si>
  <si>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</si>
  <si>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</si>
  <si>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</si>
  <si>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</si>
  <si>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</si>
  <si>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</si>
  <si>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</si>
  <si>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</si>
  <si>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</si>
  <si>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</si>
  <si>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</si>
  <si>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</si>
  <si>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</si>
  <si>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</si>
  <si>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</si>
  <si>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</si>
  <si>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</si>
  <si>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</si>
  <si>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</si>
  <si>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</si>
  <si>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</si>
  <si>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</si>
  <si>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</si>
  <si>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</si>
  <si>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</si>
  <si>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</si>
  <si>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</si>
  <si>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</si>
  <si>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</si>
  <si>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</si>
  <si>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</si>
  <si>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</si>
  <si>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</si>
  <si>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</si>
  <si>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</si>
  <si>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</si>
  <si>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</si>
  <si>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</si>
  <si>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</si>
  <si>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</si>
  <si>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</si>
  <si>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</si>
  <si>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</si>
  <si>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</si>
  <si>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</si>
  <si>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</si>
  <si>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</si>
  <si>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</si>
  <si>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</si>
  <si>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</si>
  <si>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</si>
  <si>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</si>
  <si>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</si>
  <si>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</si>
  <si>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</si>
  <si>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</si>
  <si>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</si>
  <si>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</si>
  <si>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</si>
  <si>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</si>
  <si>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</si>
  <si>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</si>
  <si>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</si>
  <si>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</si>
  <si>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</si>
  <si>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</si>
  <si>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</si>
  <si>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</si>
  <si>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</si>
  <si>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</si>
  <si>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</si>
  <si>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</si>
  <si>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</si>
  <si>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</si>
  <si>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</si>
  <si>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</si>
  <si>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</si>
  <si>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</si>
  <si>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</si>
  <si>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</si>
  <si>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</si>
  <si>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</si>
  <si>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</si>
  <si>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</si>
  <si>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</si>
  <si>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</si>
  <si>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</si>
  <si>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</si>
  <si>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</si>
  <si>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</si>
  <si>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</si>
  <si>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</si>
  <si>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</si>
  <si>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</si>
  <si>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</si>
  <si>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</si>
  <si>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</si>
  <si>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</si>
  <si>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</si>
  <si>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</si>
  <si>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</si>
  <si>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</si>
  <si>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</si>
  <si>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</si>
  <si>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</si>
  <si>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</si>
  <si>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</si>
  <si>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</si>
  <si>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</si>
  <si>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</si>
  <si>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</si>
  <si>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</si>
  <si>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</si>
  <si>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</si>
  <si>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</si>
  <si>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</si>
  <si>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</si>
  <si>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</si>
  <si>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</si>
  <si>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</si>
  <si>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</si>
  <si>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</si>
  <si>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</si>
  <si>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</si>
  <si>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</si>
  <si>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</si>
  <si>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</si>
  <si>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</si>
  <si>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</si>
  <si>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</si>
  <si>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</si>
  <si>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</si>
  <si>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</si>
  <si>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</si>
  <si>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</si>
  <si>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</si>
  <si>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</si>
  <si>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</si>
  <si>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</si>
  <si>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</si>
  <si>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</si>
  <si>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</si>
  <si>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</si>
  <si>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</si>
  <si>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</si>
  <si>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</si>
  <si>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</si>
  <si>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</si>
  <si>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</si>
  <si>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</si>
  <si>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</si>
  <si>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</si>
  <si>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</si>
  <si>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</si>
  <si>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</si>
  <si>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</si>
  <si>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</si>
  <si>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</si>
  <si>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</si>
  <si>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</si>
  <si>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</si>
  <si>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</si>
  <si>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</si>
  <si>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</si>
  <si>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</si>
  <si>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</si>
  <si>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</si>
  <si>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</si>
  <si>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</si>
  <si>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</si>
  <si>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</si>
  <si>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</si>
  <si>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</si>
  <si>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</si>
  <si>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</si>
  <si>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</si>
  <si>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</si>
  <si>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</si>
  <si>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</si>
  <si>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</si>
  <si>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</si>
  <si>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</si>
  <si>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</si>
  <si>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</si>
  <si>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</si>
  <si>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</si>
  <si>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</si>
  <si>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</si>
  <si>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</si>
  <si>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</si>
  <si>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</si>
  <si>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</si>
  <si>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</si>
  <si>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</si>
  <si>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</si>
  <si>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</si>
  <si>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</si>
  <si>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</si>
  <si>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</si>
  <si>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</si>
  <si>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</si>
  <si>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</si>
  <si>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</si>
  <si>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</si>
  <si>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</si>
  <si>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</si>
  <si>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</si>
  <si>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</si>
  <si>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</si>
  <si>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</si>
  <si>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</si>
  <si>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</si>
  <si>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</si>
  <si>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</si>
  <si>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</si>
  <si>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</si>
  <si>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</si>
  <si>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</si>
  <si>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</si>
  <si>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</si>
  <si>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</si>
  <si>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</si>
  <si>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</si>
  <si>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</si>
  <si>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</si>
  <si>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</si>
  <si>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</si>
  <si>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</si>
  <si>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</si>
  <si>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</si>
  <si>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</si>
  <si>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</si>
  <si>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</si>
  <si>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</si>
  <si>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</si>
  <si>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</si>
  <si>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</si>
  <si>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</si>
  <si>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</si>
  <si>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</si>
  <si>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</si>
  <si>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</si>
  <si>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</si>
  <si>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</si>
  <si>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</si>
  <si>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</si>
  <si>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</si>
  <si>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</si>
  <si>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</si>
  <si>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</si>
  <si>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</si>
  <si>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</si>
  <si>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</si>
  <si>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</si>
  <si>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</si>
  <si>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</si>
  <si>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</si>
  <si>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</si>
  <si>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</si>
  <si>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</si>
  <si>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</si>
  <si>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</si>
  <si>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</si>
  <si>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</si>
  <si>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</si>
  <si>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</si>
  <si>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</si>
  <si>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</si>
  <si>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</si>
  <si>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</si>
  <si>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</si>
  <si>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</si>
  <si>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</si>
  <si>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</si>
  <si>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</si>
  <si>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</si>
  <si>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</si>
  <si>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</si>
  <si>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</si>
  <si>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</si>
  <si>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</si>
  <si>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</si>
  <si>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</si>
  <si>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</si>
  <si>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</si>
  <si>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</si>
  <si>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</si>
  <si>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</si>
  <si>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</si>
  <si>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</si>
  <si>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</si>
  <si>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</si>
  <si>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</si>
  <si>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</si>
  <si>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</si>
  <si>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</si>
  <si>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</si>
  <si>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</si>
  <si>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</si>
  <si>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</si>
  <si>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</si>
  <si>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</si>
  <si>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</si>
  <si>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</si>
  <si>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</si>
  <si>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</si>
  <si>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</si>
  <si>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</si>
  <si>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</si>
  <si>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</si>
  <si>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</si>
  <si>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</si>
  <si>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</si>
  <si>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</si>
  <si>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</si>
  <si>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</si>
  <si>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</si>
  <si>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</si>
  <si>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</si>
  <si>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</si>
  <si>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</si>
  <si>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</si>
  <si>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</si>
  <si>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</si>
  <si>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</si>
  <si>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</si>
  <si>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</si>
  <si>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</si>
  <si>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</si>
  <si>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</si>
  <si>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</si>
  <si>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</si>
  <si>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</si>
  <si>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</si>
  <si>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</si>
  <si>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</si>
  <si>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</si>
  <si>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</si>
  <si>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</si>
  <si>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</si>
  <si>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</si>
  <si>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</si>
  <si>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</si>
  <si>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</si>
  <si>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</si>
  <si>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</si>
  <si>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</si>
  <si>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</si>
  <si>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</si>
  <si>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</si>
  <si>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</si>
  <si>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</si>
  <si>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</si>
  <si>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</si>
  <si>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</si>
  <si>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</si>
  <si>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</si>
  <si>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</si>
  <si>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</si>
  <si>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</si>
  <si>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</si>
  <si>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</si>
  <si>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</si>
  <si>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</si>
  <si>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</si>
  <si>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</si>
  <si>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</si>
  <si>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</si>
  <si>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</si>
  <si>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</si>
  <si>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</si>
  <si>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</si>
  <si>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</si>
  <si>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</si>
  <si>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</si>
  <si>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</si>
  <si>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</si>
  <si>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</si>
  <si>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</si>
  <si>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</si>
  <si>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</si>
  <si>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</si>
  <si>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</si>
  <si>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</si>
  <si>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</si>
  <si>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</si>
  <si>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</si>
  <si>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</si>
  <si>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</si>
  <si>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</si>
  <si>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</si>
  <si>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</si>
  <si>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</si>
  <si>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</si>
  <si>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</si>
  <si>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</si>
  <si>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</si>
  <si>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</si>
  <si>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</si>
  <si>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</si>
  <si>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</si>
  <si>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</si>
  <si>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</si>
  <si>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</si>
  <si>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</si>
  <si>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</si>
  <si>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</si>
  <si>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</si>
  <si>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</si>
  <si>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</si>
  <si>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</si>
  <si>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</si>
  <si>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</si>
  <si>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</si>
  <si>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</si>
  <si>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</si>
  <si>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</si>
  <si>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</si>
  <si>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</si>
  <si>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</si>
  <si>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</si>
  <si>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</si>
  <si>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</si>
  <si>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</si>
  <si>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</si>
  <si>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</si>
  <si>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</si>
  <si>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</si>
  <si>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</si>
  <si>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</si>
  <si>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</si>
  <si>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</si>
  <si>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</si>
  <si>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</si>
  <si>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</si>
  <si>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</si>
  <si>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</si>
  <si>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</si>
  <si>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</si>
  <si>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</si>
  <si>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</si>
  <si>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</si>
  <si>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</si>
  <si>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</si>
  <si>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</si>
  <si>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</si>
  <si>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</si>
  <si>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</si>
  <si>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</si>
  <si>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</si>
  <si>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</si>
  <si>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</si>
  <si>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</si>
  <si>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</si>
  <si>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</si>
  <si>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</si>
  <si>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</si>
  <si>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</si>
  <si>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</si>
  <si>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</si>
  <si>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</si>
  <si>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</si>
  <si>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</si>
  <si>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</si>
  <si>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</si>
  <si>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</si>
  <si>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</si>
  <si>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</si>
  <si>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</si>
  <si>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</si>
  <si>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</si>
  <si>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</si>
  <si>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</si>
  <si>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</si>
  <si>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</si>
  <si>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</si>
  <si>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</si>
  <si>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</si>
  <si>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</si>
  <si>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</si>
  <si>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</si>
  <si>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</si>
  <si>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</si>
  <si>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</si>
  <si>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</si>
  <si>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</si>
  <si>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</si>
  <si>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</si>
  <si>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</si>
  <si>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</si>
  <si>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</si>
  <si>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</si>
  <si>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</si>
  <si>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</si>
  <si>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</si>
  <si>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</si>
  <si>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</si>
  <si>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</si>
  <si>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</si>
  <si>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</si>
  <si>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</si>
  <si>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</si>
  <si>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</si>
  <si>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</si>
  <si>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</si>
  <si>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</si>
  <si>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</si>
  <si>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</si>
  <si>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</si>
  <si>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</si>
  <si>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</si>
  <si>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</si>
  <si>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</si>
  <si>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</si>
  <si>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</si>
  <si>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</si>
  <si>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</si>
  <si>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</si>
  <si>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</si>
  <si>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</si>
  <si>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</si>
  <si>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</si>
  <si>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</si>
  <si>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</si>
  <si>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</si>
  <si>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</si>
  <si>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</si>
  <si>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</si>
  <si>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</si>
  <si>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</si>
  <si>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</si>
  <si>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</si>
  <si>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</si>
  <si>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</si>
  <si>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</si>
  <si>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</si>
  <si>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</si>
  <si>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</si>
  <si>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</si>
  <si>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</si>
  <si>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</si>
  <si>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</si>
  <si>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</si>
  <si>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</si>
  <si>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</si>
  <si>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</si>
  <si>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</si>
  <si>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</si>
  <si>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</si>
  <si>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</si>
  <si>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</si>
  <si>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</si>
  <si>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</si>
  <si>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</si>
  <si>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</si>
  <si>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</si>
  <si>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</si>
  <si>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</si>
  <si>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</si>
  <si>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</si>
  <si>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</si>
  <si>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</si>
  <si>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</si>
  <si>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</si>
  <si>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</si>
  <si>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</si>
  <si>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</si>
  <si>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</si>
  <si>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</si>
  <si>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</si>
  <si>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</si>
  <si>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</si>
  <si>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</si>
  <si>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</si>
  <si>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</si>
  <si>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</si>
  <si>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</si>
  <si>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</si>
  <si>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</si>
  <si>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</si>
  <si>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</si>
  <si>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</si>
  <si>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</si>
  <si>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</si>
  <si>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</si>
  <si>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</si>
  <si>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</si>
  <si>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</si>
  <si>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</si>
  <si>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</si>
  <si>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</si>
  <si>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</si>
  <si>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</si>
  <si>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</si>
  <si>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</si>
  <si>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</si>
  <si>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</si>
  <si>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</si>
  <si>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</si>
  <si>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</si>
  <si>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</si>
  <si>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</si>
  <si>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</si>
  <si>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</si>
  <si>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</si>
  <si>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</si>
  <si>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</si>
  <si>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</si>
  <si>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</si>
  <si>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</si>
  <si>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</si>
  <si>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</si>
  <si>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</si>
  <si>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</si>
  <si>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</si>
  <si>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</si>
  <si>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</si>
  <si>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</si>
  <si>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</si>
  <si>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</si>
  <si>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</si>
  <si>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</si>
  <si>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</si>
  <si>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</si>
  <si>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</si>
  <si>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</si>
  <si>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</si>
  <si>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</si>
  <si>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</si>
  <si>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</si>
  <si>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</si>
  <si>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</si>
  <si>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</si>
  <si>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</si>
  <si>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</si>
  <si>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</si>
  <si>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</si>
  <si>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</si>
  <si>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</si>
  <si>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</si>
  <si>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</si>
  <si>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</si>
  <si>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</si>
  <si>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</si>
  <si>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</si>
  <si>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</si>
  <si>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</si>
  <si>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</si>
  <si>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</si>
  <si>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</si>
  <si>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</si>
  <si>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</si>
  <si>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</si>
  <si>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</si>
  <si>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</si>
  <si>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</si>
  <si>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</si>
  <si>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</si>
  <si>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</si>
  <si>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</si>
  <si>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</si>
  <si>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</si>
  <si>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</si>
  <si>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</si>
  <si>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</si>
  <si>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</si>
  <si>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</si>
  <si>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</si>
  <si>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</si>
  <si>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</si>
  <si>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</si>
  <si>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</si>
  <si>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</si>
  <si>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</si>
  <si>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</si>
  <si>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</si>
  <si>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</si>
  <si>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</si>
  <si>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</si>
  <si>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</si>
  <si>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</si>
  <si>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</si>
  <si>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</si>
  <si>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</si>
  <si>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</si>
  <si>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</si>
  <si>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</si>
  <si>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</si>
  <si>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</si>
  <si>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</si>
  <si>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</si>
  <si>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</si>
  <si>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</si>
  <si>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</si>
  <si>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</si>
  <si>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</si>
  <si>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</si>
  <si>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</si>
  <si>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</si>
  <si>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</si>
  <si>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</si>
  <si>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</si>
  <si>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</si>
  <si>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</si>
  <si>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</si>
  <si>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</si>
  <si>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</si>
  <si>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</si>
  <si>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</si>
  <si>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</si>
  <si>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</si>
  <si>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</si>
  <si>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</si>
  <si>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</si>
  <si>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</si>
  <si>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</si>
  <si>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</si>
  <si>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</si>
  <si>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</si>
  <si>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</si>
  <si>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</si>
  <si>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</si>
  <si>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</si>
  <si>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</si>
  <si>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</si>
  <si>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</si>
  <si>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</si>
  <si>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</si>
  <si>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</si>
  <si>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</si>
  <si>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</si>
  <si>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</si>
  <si>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</si>
  <si>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</si>
  <si>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</si>
  <si>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</si>
  <si>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</si>
  <si>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</si>
  <si>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</si>
  <si>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</si>
  <si>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</si>
  <si>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</si>
  <si>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</si>
  <si>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</si>
  <si>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</si>
  <si>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</si>
  <si>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</si>
  <si>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</si>
  <si>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</si>
  <si>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</si>
  <si>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</si>
  <si>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</si>
  <si>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</si>
  <si>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</si>
  <si>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</si>
  <si>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</si>
  <si>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</si>
  <si>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</si>
  <si>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</si>
  <si>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</si>
  <si>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</si>
  <si>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</si>
  <si>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</si>
  <si>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</si>
  <si>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</si>
  <si>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</si>
  <si>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</si>
  <si>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</si>
  <si>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</si>
  <si>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</si>
  <si>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</si>
  <si>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</si>
  <si>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</si>
  <si>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</si>
  <si>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</si>
  <si>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</si>
  <si>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</si>
  <si>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</si>
  <si>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</si>
  <si>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</si>
  <si>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</si>
  <si>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</si>
  <si>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</si>
  <si>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</si>
  <si>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</si>
  <si>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</si>
  <si>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</si>
  <si>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</si>
  <si>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</si>
  <si>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</si>
  <si>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</si>
  <si>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</si>
  <si>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</si>
  <si>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</si>
  <si>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</si>
  <si>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</si>
  <si>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</si>
  <si>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</si>
  <si>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</si>
  <si>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</si>
  <si>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</si>
  <si>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</si>
  <si>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</si>
  <si>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</si>
  <si>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</si>
  <si>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</si>
  <si>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</si>
  <si>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</si>
  <si>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</si>
  <si>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</si>
  <si>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</si>
  <si>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</si>
  <si>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</si>
  <si>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</si>
  <si>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</si>
  <si>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</si>
  <si>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</si>
  <si>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</si>
  <si>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</si>
  <si>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</si>
  <si>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</si>
  <si>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</si>
  <si>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</si>
  <si>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</si>
  <si>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</si>
  <si>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</si>
  <si>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</si>
  <si>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</si>
  <si>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</si>
  <si>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</si>
  <si>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</si>
  <si>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</si>
  <si>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</si>
  <si>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</si>
  <si>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</si>
  <si>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</si>
  <si>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</si>
  <si>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</si>
  <si>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</si>
  <si>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</si>
  <si>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</si>
  <si>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</si>
  <si>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</si>
  <si>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</si>
  <si>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</si>
  <si>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</si>
  <si>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</si>
  <si>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</si>
  <si>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</si>
  <si>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</si>
  <si>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</si>
  <si>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</si>
  <si>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</si>
  <si>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</si>
  <si>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</si>
  <si>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</si>
  <si>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</si>
  <si>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</si>
  <si>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</si>
  <si>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</si>
  <si>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</si>
  <si>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</si>
  <si>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</si>
  <si>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</si>
  <si>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</si>
  <si>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</si>
  <si>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</si>
  <si>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</si>
  <si>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</si>
  <si>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</si>
  <si>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</si>
  <si>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</si>
  <si>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</si>
  <si>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</si>
  <si>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</si>
  <si>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</si>
  <si>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</si>
  <si>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</si>
  <si>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</si>
  <si>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</si>
  <si>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</si>
  <si>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</si>
  <si>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</si>
  <si>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</si>
  <si>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</si>
  <si>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</si>
  <si>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</si>
  <si>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</si>
  <si>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</si>
  <si>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</si>
  <si>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</si>
  <si>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</si>
  <si>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</si>
  <si>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</si>
  <si>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</si>
  <si>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</si>
  <si>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</si>
  <si>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</si>
  <si>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</si>
  <si>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</si>
  <si>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</si>
  <si>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</si>
  <si>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</si>
  <si>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</si>
  <si>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</si>
  <si>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</si>
  <si>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</si>
  <si>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</si>
  <si>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</si>
  <si>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</si>
  <si>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</si>
  <si>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</si>
  <si>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</si>
  <si>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</si>
  <si>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</si>
  <si>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</si>
  <si>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</si>
  <si>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</si>
  <si>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</si>
  <si>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</si>
  <si>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</si>
  <si>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</si>
  <si>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</si>
  <si>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</si>
  <si>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</si>
  <si>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</si>
  <si>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</si>
  <si>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</si>
  <si>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</si>
  <si>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</si>
  <si>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</si>
  <si>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</si>
  <si>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</si>
  <si>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</si>
  <si>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</si>
  <si>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</si>
  <si>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</si>
  <si>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</si>
  <si>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</si>
  <si>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</si>
  <si>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</si>
  <si>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</si>
  <si>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</si>
  <si>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</si>
  <si>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</si>
  <si>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</si>
  <si>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</si>
  <si>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</si>
  <si>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</si>
  <si>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</si>
  <si>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</si>
  <si>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</si>
  <si>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</si>
  <si>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</si>
  <si>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</si>
  <si>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</si>
  <si>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</si>
  <si>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</si>
  <si>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</si>
  <si>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</si>
  <si>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</si>
  <si>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</si>
  <si>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</si>
  <si>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</si>
  <si>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</si>
  <si>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</si>
  <si>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</si>
  <si>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</si>
  <si>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</si>
  <si>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</si>
  <si>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</si>
  <si>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</si>
  <si>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</si>
  <si>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</si>
  <si>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</si>
  <si>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</si>
  <si>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</si>
  <si>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</si>
  <si>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</si>
  <si>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</si>
  <si>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</si>
  <si>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</si>
  <si>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</si>
  <si>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</si>
  <si>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</si>
  <si>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</si>
  <si>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</si>
  <si>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</si>
  <si>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</si>
  <si>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</si>
  <si>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</si>
  <si>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</si>
  <si>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</si>
  <si>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</si>
  <si>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</si>
  <si>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</si>
  <si>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</si>
  <si>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</si>
  <si>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</si>
  <si>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</si>
  <si>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</si>
  <si>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</si>
  <si>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</si>
  <si>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</si>
  <si>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</si>
  <si>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</si>
  <si>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</si>
  <si>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</si>
  <si>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</si>
  <si>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</si>
  <si>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</si>
  <si>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</si>
  <si>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</si>
  <si>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</si>
  <si>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</si>
  <si>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</si>
  <si>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</si>
  <si>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</si>
  <si>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</si>
  <si>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</si>
  <si>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</si>
  <si>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</si>
  <si>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</si>
  <si>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</si>
  <si>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</si>
  <si>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</si>
  <si>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</si>
  <si>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</si>
  <si>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</si>
  <si>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</si>
  <si>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</si>
  <si>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</si>
  <si>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</si>
  <si>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</si>
  <si>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</si>
  <si>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</si>
  <si>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</si>
  <si>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</si>
  <si>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</si>
  <si>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</si>
  <si>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</si>
  <si>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</si>
  <si>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</si>
  <si>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</si>
  <si>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</si>
  <si>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</si>
  <si>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</si>
  <si>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</si>
  <si>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</si>
  <si>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</si>
  <si>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</si>
  <si>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</si>
  <si>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</si>
  <si>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</si>
  <si>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</si>
  <si>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</si>
  <si>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</si>
  <si>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</si>
  <si>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</si>
  <si>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</si>
  <si>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</si>
  <si>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</si>
  <si>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</si>
  <si>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</si>
  <si>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</si>
  <si>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</si>
  <si>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</si>
  <si>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</si>
  <si>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</si>
  <si>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</si>
  <si>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</si>
  <si>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</si>
  <si>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</si>
  <si>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</si>
  <si>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</si>
  <si>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</si>
  <si>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</si>
  <si>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</si>
  <si>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</si>
  <si>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</si>
  <si>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</si>
  <si>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</si>
  <si>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</si>
  <si>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</si>
  <si>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</si>
  <si>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</si>
  <si>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</si>
  <si>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</si>
  <si>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</si>
  <si>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</si>
  <si>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</si>
  <si>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</si>
  <si>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</si>
  <si>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</si>
  <si>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</si>
  <si>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</si>
  <si>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</si>
  <si>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</si>
  <si>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</si>
  <si>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</si>
  <si>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</si>
  <si>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</si>
  <si>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</si>
  <si>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</si>
  <si>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</si>
  <si>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</si>
  <si>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</si>
  <si>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</si>
  <si>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</si>
  <si>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</si>
  <si>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</si>
  <si>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</si>
  <si>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</si>
  <si>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</si>
  <si>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</si>
  <si>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</si>
  <si>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</si>
  <si>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</si>
  <si>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</si>
  <si>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</si>
  <si>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</si>
  <si>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</si>
  <si>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</si>
  <si>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</si>
  <si>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</si>
  <si>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</si>
  <si>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</si>
  <si>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</si>
  <si>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</si>
  <si>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</si>
  <si>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</si>
  <si>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</si>
  <si>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</si>
  <si>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</si>
  <si>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</si>
  <si>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</si>
  <si>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</si>
  <si>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</si>
  <si>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</si>
  <si>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</si>
  <si>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</si>
  <si>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</si>
  <si>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</si>
  <si>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</si>
  <si>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</si>
  <si>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</si>
  <si>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</si>
  <si>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</si>
  <si>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</si>
  <si>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</si>
  <si>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</si>
  <si>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</si>
  <si>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</si>
  <si>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</si>
  <si>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</si>
  <si>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</si>
  <si>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</si>
  <si>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</si>
  <si>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</si>
  <si>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</si>
  <si>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</si>
  <si>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</si>
  <si>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</si>
  <si>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</si>
  <si>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</si>
  <si>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</si>
  <si>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</si>
  <si>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</si>
  <si>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</si>
  <si>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</si>
  <si>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</si>
  <si>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</si>
  <si>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</si>
  <si>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</si>
  <si>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</si>
  <si>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</si>
  <si>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</si>
  <si>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</si>
  <si>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</si>
  <si>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</si>
  <si>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</si>
  <si>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</si>
  <si>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</si>
  <si>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</si>
  <si>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</si>
  <si>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</si>
  <si>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</si>
  <si>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</si>
  <si>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</si>
  <si>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</si>
  <si>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</si>
  <si>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</si>
  <si>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</si>
  <si>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</si>
  <si>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</si>
  <si>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</si>
  <si>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</si>
  <si>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</si>
  <si>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</si>
  <si>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</si>
  <si>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</si>
  <si>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</si>
  <si>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</si>
  <si>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</si>
  <si>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</si>
  <si>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</si>
  <si>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</si>
  <si>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</si>
  <si>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</si>
  <si>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</si>
  <si>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</si>
  <si>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</si>
  <si>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</si>
  <si>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</si>
  <si>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</si>
  <si>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</si>
  <si>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</si>
  <si>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</si>
  <si>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</si>
  <si>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</si>
  <si>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</si>
  <si>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</si>
  <si>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</si>
  <si>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</si>
  <si>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</si>
  <si>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</si>
  <si>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</si>
  <si>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</si>
  <si>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</si>
  <si>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</si>
  <si>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</si>
  <si>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</si>
  <si>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</si>
  <si>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</si>
  <si>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</si>
  <si>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</si>
  <si>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</si>
  <si>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</si>
  <si>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</si>
  <si>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</si>
  <si>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</si>
  <si>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</si>
  <si>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</si>
  <si>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</si>
  <si>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</si>
  <si>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</si>
  <si>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</si>
  <si>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</si>
  <si>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</si>
  <si>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</si>
  <si>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</si>
  <si>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</si>
  <si>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</si>
  <si>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</si>
  <si>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</si>
  <si>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</si>
  <si>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</si>
  <si>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</si>
  <si>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</si>
  <si>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</si>
  <si>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</si>
  <si>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</si>
  <si>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</si>
  <si>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</si>
  <si>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</si>
  <si>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</si>
  <si>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</si>
  <si>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</si>
  <si>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</si>
  <si>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</si>
  <si>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</si>
  <si>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</si>
  <si>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</si>
  <si>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</si>
  <si>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</si>
  <si>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</si>
  <si>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</si>
  <si>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</si>
  <si>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</si>
  <si>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</si>
  <si>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</si>
  <si>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</si>
  <si>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</si>
  <si>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</si>
  <si>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</si>
  <si>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</si>
  <si>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</si>
  <si>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</si>
  <si>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</si>
  <si>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</si>
  <si>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</si>
  <si>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</si>
  <si>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</si>
  <si>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</si>
  <si>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</si>
  <si>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</si>
  <si>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</si>
  <si>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</si>
  <si>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</si>
  <si>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</si>
  <si>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</si>
  <si>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</si>
  <si>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</si>
  <si>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</si>
  <si>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</si>
  <si>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</si>
  <si>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</si>
  <si>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</si>
  <si>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</si>
  <si>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</si>
  <si>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</si>
  <si>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</si>
  <si>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</si>
  <si>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</si>
  <si>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</si>
  <si>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</si>
  <si>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</si>
  <si>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</si>
  <si>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</si>
  <si>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</si>
  <si>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</si>
  <si>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</si>
  <si>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</si>
  <si>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</si>
  <si>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</si>
  <si>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</si>
  <si>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</si>
  <si>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</si>
  <si>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</si>
  <si>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</si>
  <si>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</si>
  <si>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</si>
  <si>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</si>
  <si>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</si>
  <si>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</si>
  <si>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</si>
  <si>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</si>
  <si>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</si>
  <si>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</si>
  <si>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</si>
  <si>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</si>
  <si>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</si>
  <si>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</si>
  <si>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</si>
  <si>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</si>
  <si>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</si>
  <si>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</si>
  <si>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</si>
  <si>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</si>
  <si>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</si>
  <si>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</si>
  <si>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</si>
  <si>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</si>
  <si>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</si>
  <si>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</si>
  <si>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</si>
  <si>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</si>
  <si>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</si>
  <si>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</si>
  <si>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</si>
  <si>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</si>
  <si>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</si>
  <si>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</si>
  <si>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</si>
  <si>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</si>
  <si>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</si>
  <si>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</si>
  <si>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</si>
  <si>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</si>
  <si>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</si>
  <si>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</si>
  <si>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</si>
  <si>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</si>
  <si>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</si>
  <si>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</si>
  <si>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</si>
  <si>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</si>
  <si>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</si>
  <si>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</si>
  <si>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</si>
  <si>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</si>
  <si>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</si>
  <si>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</si>
  <si>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</si>
  <si>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</si>
  <si>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</si>
  <si>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</si>
  <si>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</si>
  <si>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</si>
  <si>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</si>
  <si>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</si>
  <si>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</si>
  <si>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</si>
  <si>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</si>
  <si>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</si>
  <si>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</si>
  <si>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</si>
  <si>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</si>
  <si>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</si>
  <si>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</si>
  <si>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</si>
  <si>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</si>
  <si>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</si>
  <si>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</si>
  <si>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</si>
  <si>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</si>
  <si>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</si>
  <si>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</si>
  <si>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</si>
  <si>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</si>
  <si>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</si>
  <si>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</si>
  <si>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</si>
  <si>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</si>
  <si>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</si>
  <si>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</si>
  <si>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</si>
  <si>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</si>
  <si>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</si>
  <si>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</si>
  <si>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</si>
  <si>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</si>
  <si>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</si>
  <si>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</si>
  <si>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</si>
  <si>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</si>
  <si>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</si>
  <si>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</si>
  <si>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</si>
  <si>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</si>
  <si>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</si>
  <si>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</si>
  <si>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</si>
  <si>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</si>
  <si>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</si>
  <si>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</si>
  <si>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</si>
  <si>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</si>
  <si>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</si>
  <si>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</si>
  <si>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</si>
  <si>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</si>
  <si>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</si>
  <si>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</si>
  <si>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</si>
  <si>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</si>
  <si>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</si>
  <si>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</si>
  <si>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</si>
  <si>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</si>
  <si>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</si>
  <si>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</si>
  <si>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</si>
  <si>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</si>
  <si>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</si>
  <si>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</si>
  <si>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</si>
  <si>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</si>
  <si>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</si>
  <si>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</si>
  <si>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</si>
  <si>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</si>
  <si>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</si>
  <si>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</si>
  <si>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</si>
  <si>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</si>
  <si>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</si>
  <si>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</si>
  <si>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</si>
  <si>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</si>
  <si>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</si>
  <si>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</si>
  <si>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</si>
  <si>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</si>
  <si>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</si>
  <si>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</si>
  <si>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</si>
  <si>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</si>
  <si>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</si>
  <si>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</si>
  <si>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</si>
  <si>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</si>
  <si>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</si>
  <si>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</si>
  <si>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</si>
  <si>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</si>
  <si>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</si>
  <si>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</si>
  <si>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</si>
  <si>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</si>
  <si>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</si>
  <si>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</si>
  <si>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</si>
  <si>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</si>
  <si>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</si>
  <si>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</si>
  <si>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</si>
  <si>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</si>
  <si>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</si>
  <si>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</si>
  <si>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</si>
  <si>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</si>
  <si>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</si>
  <si>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</si>
  <si>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</si>
  <si>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</si>
  <si>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</si>
  <si>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</si>
  <si>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</si>
  <si>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</si>
  <si>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</si>
  <si>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</si>
  <si>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</si>
  <si>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</si>
  <si>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</si>
  <si>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</si>
  <si>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</si>
  <si>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</si>
  <si>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</si>
  <si>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</si>
  <si>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</si>
  <si>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</si>
  <si>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</si>
  <si>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</si>
  <si>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</si>
  <si>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</si>
  <si>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</si>
  <si>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</si>
  <si>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</si>
  <si>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</si>
  <si>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</si>
  <si>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</si>
  <si>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</si>
  <si>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</si>
  <si>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</si>
  <si>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</si>
  <si>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</si>
  <si>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</si>
  <si>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</si>
  <si>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</si>
  <si>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</si>
  <si>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</si>
  <si>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</si>
  <si>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</si>
  <si>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</si>
  <si>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</si>
  <si>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</si>
  <si>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</si>
  <si>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</si>
  <si>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</si>
  <si>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</si>
  <si>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</si>
  <si>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</si>
  <si>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</si>
  <si>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</si>
  <si>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</si>
  <si>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</si>
  <si>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</si>
  <si>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</si>
  <si>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</si>
  <si>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</si>
  <si>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</si>
  <si>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</si>
  <si>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</si>
  <si>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</si>
  <si>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</si>
  <si>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</si>
  <si>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</si>
  <si>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</si>
  <si>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</si>
  <si>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</si>
  <si>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</si>
  <si>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</si>
  <si>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</si>
  <si>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</si>
  <si>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</si>
  <si>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</si>
  <si>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</si>
  <si>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</si>
  <si>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</si>
  <si>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</si>
  <si>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</si>
  <si>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</si>
  <si>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</si>
  <si>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</si>
  <si>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</si>
  <si>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</si>
  <si>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</si>
  <si>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</si>
  <si>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</si>
  <si>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</si>
  <si>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</si>
  <si>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</si>
  <si>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</si>
  <si>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</si>
  <si>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</si>
  <si>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</si>
  <si>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</si>
  <si>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</si>
  <si>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</si>
  <si>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</si>
  <si>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</si>
  <si>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</si>
  <si>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</si>
  <si>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</si>
  <si>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</si>
  <si>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</si>
  <si>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</si>
  <si>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</si>
  <si>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</si>
  <si>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</si>
  <si>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</si>
  <si>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</si>
  <si>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</si>
  <si>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</si>
  <si>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</si>
  <si>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</si>
  <si>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</si>
  <si>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</si>
  <si>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</si>
  <si>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</si>
  <si>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</si>
  <si>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</si>
  <si>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</si>
  <si>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</si>
  <si>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</si>
  <si>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</si>
  <si>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</si>
  <si>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</si>
  <si>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</si>
  <si>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</si>
  <si>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</si>
  <si>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</si>
  <si>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</si>
  <si>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</si>
  <si>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</si>
  <si>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</si>
  <si>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</si>
  <si>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</si>
  <si>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</si>
  <si>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</si>
  <si>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</si>
  <si>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</si>
  <si>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</si>
  <si>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</si>
  <si>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</si>
  <si>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</si>
  <si>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</si>
  <si>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</si>
  <si>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</si>
  <si>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</si>
  <si>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</si>
  <si>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</si>
  <si>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</si>
  <si>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</si>
  <si>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</si>
  <si>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</si>
  <si>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</si>
  <si>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</si>
  <si>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</si>
  <si>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</si>
  <si>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</si>
  <si>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</si>
  <si>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</si>
  <si>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</si>
  <si>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</si>
  <si>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</si>
  <si>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</si>
  <si>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</si>
  <si>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</si>
  <si>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</si>
  <si>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</si>
  <si>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</si>
  <si>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</si>
  <si>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</si>
  <si>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</si>
  <si>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</si>
  <si>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</si>
  <si>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</si>
  <si>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</si>
  <si>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</si>
  <si>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</si>
  <si>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</si>
  <si>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</si>
  <si>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</si>
  <si>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</si>
  <si>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</si>
  <si>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</si>
  <si>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</si>
  <si>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</si>
  <si>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</si>
  <si>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</si>
  <si>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</si>
  <si>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</si>
  <si>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</si>
  <si>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</si>
  <si>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</si>
  <si>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</si>
  <si>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</si>
  <si>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</si>
  <si>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</si>
  <si>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</si>
  <si>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</si>
  <si>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</si>
  <si>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</si>
  <si>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</si>
  <si>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</si>
  <si>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</si>
  <si>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</si>
  <si>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</si>
  <si>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</si>
  <si>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</si>
  <si>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</si>
  <si>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</si>
  <si>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</si>
  <si>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</si>
  <si>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</si>
  <si>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</si>
  <si>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</si>
  <si>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</si>
  <si>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</si>
  <si>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</si>
  <si>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</si>
  <si>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</si>
  <si>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</si>
  <si>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</si>
  <si>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</si>
  <si>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</si>
  <si>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</si>
  <si>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</si>
  <si>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</si>
  <si>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</si>
  <si>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</si>
  <si>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</si>
  <si>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</si>
  <si>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</si>
  <si>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</si>
  <si>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</si>
  <si>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</si>
  <si>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</si>
  <si>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</si>
  <si>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</si>
  <si>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</si>
  <si>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</si>
  <si>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</si>
  <si>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</si>
  <si>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</si>
  <si>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</si>
  <si>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</si>
  <si>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</si>
  <si>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</si>
  <si>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</si>
  <si>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</si>
  <si>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</si>
  <si>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</si>
  <si>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</si>
  <si>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</si>
  <si>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</si>
  <si>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</si>
  <si>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</si>
  <si>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</si>
  <si>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</si>
  <si>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</si>
  <si>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</si>
  <si>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</si>
  <si>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</si>
  <si>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</si>
  <si>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</si>
  <si>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</si>
  <si>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</si>
  <si>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</si>
  <si>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</si>
  <si>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</si>
  <si>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</si>
  <si>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</si>
  <si>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</si>
  <si>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</si>
  <si>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</si>
  <si>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</si>
  <si>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</si>
  <si>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</si>
  <si>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</si>
  <si>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</si>
  <si>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</si>
  <si>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</si>
  <si>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</si>
  <si>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</si>
  <si>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</si>
  <si>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</si>
  <si>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</si>
  <si>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</si>
  <si>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</si>
  <si>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</si>
  <si>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</si>
  <si>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</si>
  <si>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</si>
  <si>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</si>
  <si>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</si>
  <si>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</si>
  <si>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</si>
  <si>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</si>
  <si>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</si>
  <si>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</si>
  <si>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</si>
  <si>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</si>
  <si>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</si>
  <si>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</si>
  <si>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</si>
  <si>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</si>
  <si>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</si>
  <si>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</si>
  <si>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</si>
  <si>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</si>
  <si>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</si>
  <si>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</si>
  <si>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</si>
  <si>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</si>
  <si>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</si>
  <si>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</si>
  <si>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</si>
  <si>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</si>
  <si>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</si>
  <si>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</si>
  <si>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</si>
  <si>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</si>
  <si>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</si>
  <si>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</si>
  <si>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</si>
  <si>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</si>
  <si>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</si>
  <si>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</si>
  <si>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</si>
  <si>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</si>
  <si>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</si>
  <si>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</si>
  <si>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</si>
  <si>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</si>
  <si>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</si>
  <si>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</si>
  <si>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</si>
  <si>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</si>
  <si>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</si>
  <si>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</si>
  <si>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</si>
  <si>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</si>
  <si>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</si>
  <si>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</si>
  <si>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</si>
  <si>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</si>
  <si>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</si>
  <si>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</si>
  <si>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</si>
  <si>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</si>
  <si>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</si>
  <si>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</si>
  <si>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</si>
  <si>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</si>
  <si>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</si>
  <si>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</si>
  <si>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</si>
  <si>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</si>
  <si>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</si>
  <si>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</si>
  <si>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</si>
  <si>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</si>
  <si>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</si>
  <si>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</si>
  <si>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</si>
  <si>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</si>
  <si>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</si>
  <si>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</si>
  <si>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</si>
  <si>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</si>
  <si>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</si>
  <si>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</si>
  <si>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</si>
  <si>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</si>
  <si>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</si>
  <si>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</si>
  <si>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</si>
  <si>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</si>
  <si>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</si>
  <si>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</si>
  <si>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</si>
  <si>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</si>
  <si>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</si>
  <si>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</si>
  <si>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</si>
  <si>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</si>
  <si>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</si>
  <si>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</si>
  <si>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</si>
  <si>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</si>
  <si>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</si>
  <si>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</si>
  <si>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</si>
  <si>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</si>
  <si>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</si>
  <si>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</si>
  <si>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</si>
  <si>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</si>
  <si>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</si>
  <si>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</si>
  <si>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</si>
  <si>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</si>
  <si>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</si>
  <si>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</si>
  <si>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</si>
  <si>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</si>
  <si>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</si>
  <si>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</si>
  <si>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</si>
  <si>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</si>
  <si>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</si>
  <si>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</si>
  <si>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</si>
  <si>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</si>
  <si>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</si>
  <si>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</si>
  <si>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</si>
  <si>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</si>
  <si>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</si>
  <si>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</si>
  <si>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</si>
  <si>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</si>
  <si>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</si>
  <si>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</si>
  <si>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</si>
  <si>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</si>
  <si>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</si>
  <si>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</si>
  <si>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</si>
  <si>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</si>
  <si>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</si>
  <si>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</si>
  <si>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</si>
  <si>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</si>
  <si>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</si>
  <si>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</si>
  <si>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</si>
  <si>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</si>
  <si>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</si>
  <si>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</si>
  <si>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</si>
  <si>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</si>
  <si>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</si>
  <si>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</si>
  <si>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</si>
  <si>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</si>
  <si>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</si>
  <si>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</si>
  <si>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</si>
  <si>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</si>
  <si>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</si>
  <si>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</si>
  <si>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</si>
  <si>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</si>
  <si>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</si>
  <si>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</si>
  <si>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</si>
  <si>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</si>
  <si>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</si>
  <si>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</si>
  <si>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</si>
  <si>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</si>
  <si>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</si>
  <si>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</si>
  <si>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</si>
  <si>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</si>
  <si>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</si>
  <si>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</si>
  <si>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</si>
  <si>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</si>
  <si>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</si>
  <si>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</si>
  <si>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</si>
  <si>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</si>
  <si>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</si>
  <si>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</si>
  <si>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</si>
  <si>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</si>
  <si>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</si>
  <si>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</si>
  <si>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</si>
  <si>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</si>
  <si>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</si>
  <si>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</si>
  <si>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</si>
  <si>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</si>
  <si>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</si>
  <si>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</si>
  <si>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</si>
  <si>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</si>
  <si>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</si>
  <si>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</si>
  <si>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</si>
  <si>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</si>
  <si>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</si>
  <si>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</si>
  <si>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</si>
  <si>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</si>
  <si>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</si>
  <si>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</si>
  <si>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</si>
  <si>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</si>
  <si>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</si>
  <si>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</si>
  <si>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</si>
  <si>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</si>
  <si>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</si>
  <si>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</si>
  <si>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</si>
  <si>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</si>
  <si>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</si>
  <si>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</si>
  <si>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</si>
  <si>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</si>
  <si>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</si>
  <si>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</si>
  <si>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</si>
  <si>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</si>
  <si>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</si>
  <si>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</si>
  <si>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</si>
  <si>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</si>
  <si>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</si>
  <si>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</si>
  <si>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</si>
  <si>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</si>
  <si>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</si>
  <si>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</si>
  <si>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</si>
  <si>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</si>
  <si>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</si>
  <si>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</si>
  <si>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</si>
  <si>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</si>
  <si>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</si>
  <si>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</si>
  <si>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</si>
  <si>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</si>
  <si>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</si>
  <si>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</si>
  <si>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</si>
  <si>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</si>
  <si>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</si>
  <si>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</si>
  <si>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</si>
  <si>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</si>
  <si>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</si>
  <si>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</si>
  <si>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</si>
  <si>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</si>
  <si>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</si>
  <si>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</si>
  <si>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</si>
  <si>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</si>
  <si>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</si>
  <si>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</si>
  <si>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</si>
  <si>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</si>
  <si>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</si>
  <si>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</si>
  <si>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</si>
  <si>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</si>
  <si>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</si>
  <si>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</si>
  <si>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</si>
  <si>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</si>
  <si>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</si>
  <si>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</si>
  <si>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</si>
  <si>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</si>
  <si>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</si>
  <si>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</si>
  <si>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</si>
  <si>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</si>
  <si>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</si>
  <si>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</si>
  <si>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</si>
  <si>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</si>
  <si>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</si>
  <si>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</si>
  <si>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</si>
  <si>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</si>
  <si>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</si>
  <si>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</si>
  <si>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</si>
  <si>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</si>
  <si>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</si>
  <si>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</si>
  <si>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</si>
  <si>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</si>
  <si>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</si>
  <si>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</si>
  <si>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</si>
  <si>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</si>
  <si>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</si>
  <si>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</si>
  <si>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</si>
  <si>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</si>
  <si>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</si>
  <si>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</si>
  <si>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</si>
  <si>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</si>
  <si>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</si>
  <si>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</si>
  <si>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</si>
  <si>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</si>
  <si>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</si>
  <si>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</si>
  <si>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</si>
  <si>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</si>
  <si>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</si>
  <si>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</si>
  <si>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</si>
  <si>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</si>
  <si>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</si>
  <si>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</si>
  <si>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</si>
  <si>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</si>
  <si>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</si>
  <si>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</si>
  <si>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</si>
  <si>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</si>
  <si>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</si>
  <si>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</si>
  <si>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</si>
  <si>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</si>
  <si>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</si>
  <si>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</si>
  <si>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</si>
  <si>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</si>
  <si>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</si>
  <si>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</si>
  <si>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</si>
  <si>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</si>
  <si>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</si>
  <si>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</si>
  <si>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</si>
  <si>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</si>
  <si>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</si>
  <si>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</si>
  <si>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</si>
  <si>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</si>
  <si>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</si>
  <si>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</si>
  <si>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</si>
  <si>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</si>
  <si>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</si>
  <si>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</si>
  <si>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</si>
  <si>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</si>
  <si>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</si>
  <si>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</si>
  <si>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</si>
  <si>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</si>
  <si>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</si>
  <si>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</si>
  <si>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</si>
  <si>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</si>
  <si>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</si>
  <si>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</si>
  <si>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</si>
  <si>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</si>
  <si>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</si>
  <si>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</si>
  <si>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</si>
  <si>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</si>
  <si>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</si>
  <si>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</si>
  <si>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</si>
  <si>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</si>
  <si>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</si>
  <si>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</si>
  <si>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</si>
  <si>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</si>
  <si>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</si>
  <si>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</si>
  <si>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</si>
  <si>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</si>
  <si>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</si>
  <si>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</si>
  <si>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</si>
  <si>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</si>
  <si>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</si>
  <si>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</si>
  <si>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</si>
  <si>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</si>
  <si>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</si>
  <si>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</si>
  <si>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</si>
  <si>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</si>
  <si>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</si>
  <si>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</si>
  <si>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</si>
  <si>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</si>
  <si>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</si>
  <si>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</si>
  <si>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</si>
  <si>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</si>
  <si>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</si>
  <si>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</si>
  <si>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</si>
  <si>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</si>
  <si>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</si>
  <si>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</si>
  <si>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</si>
  <si>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</si>
  <si>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</si>
  <si>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</si>
  <si>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</si>
  <si>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</si>
  <si>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</si>
  <si>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</si>
  <si>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</si>
  <si>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</si>
  <si>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</si>
  <si>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</si>
  <si>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</si>
  <si>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</si>
  <si>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</si>
  <si>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</si>
  <si>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</si>
  <si>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</si>
  <si>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</si>
  <si>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</si>
  <si>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</si>
  <si>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</si>
  <si>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</si>
  <si>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</si>
  <si>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</si>
  <si>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</si>
  <si>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</si>
  <si>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</si>
  <si>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</si>
  <si>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</si>
  <si>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</si>
  <si>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</si>
  <si>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</si>
  <si>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</si>
  <si>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</si>
  <si>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</si>
  <si>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</si>
  <si>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</si>
  <si>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</si>
  <si>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</si>
  <si>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</si>
  <si>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</si>
  <si>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</si>
  <si>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</si>
  <si>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</si>
  <si>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</si>
  <si>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</si>
  <si>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</si>
  <si>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</si>
  <si>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</si>
  <si>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</si>
  <si>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</si>
  <si>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</si>
  <si>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</si>
  <si>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</si>
  <si>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</si>
  <si>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</si>
  <si>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</si>
  <si>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</si>
  <si>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</si>
  <si>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</si>
  <si>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</si>
  <si>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</si>
  <si>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</si>
  <si>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</si>
  <si>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</si>
  <si>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</si>
  <si>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</si>
  <si>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</si>
  <si>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</si>
  <si>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</si>
  <si>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</si>
  <si>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</si>
  <si>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</si>
  <si>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</si>
  <si>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</si>
  <si>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</si>
  <si>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</si>
  <si>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</si>
  <si>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</si>
  <si>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</si>
  <si>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</si>
  <si>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</si>
  <si>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</si>
  <si>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</si>
  <si>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</si>
  <si>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</si>
  <si>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</si>
  <si>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</si>
  <si>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</si>
  <si>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</si>
  <si>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</si>
  <si>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</si>
  <si>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</si>
  <si>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</si>
  <si>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</si>
  <si>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</si>
  <si>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</si>
  <si>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</si>
  <si>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</si>
  <si>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</si>
  <si>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</si>
  <si>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</si>
  <si>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</si>
  <si>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</si>
  <si>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</si>
  <si>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</si>
  <si>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</si>
  <si>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</si>
  <si>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</si>
  <si>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</si>
  <si>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</si>
  <si>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</si>
  <si>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</si>
  <si>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</si>
  <si>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</si>
  <si>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</si>
  <si>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</si>
  <si>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</si>
  <si>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</si>
  <si>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</si>
  <si>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</si>
  <si>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</si>
  <si>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</si>
  <si>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</si>
  <si>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</si>
  <si>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</si>
  <si>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</si>
  <si>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</si>
  <si>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</si>
  <si>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</si>
  <si>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</si>
  <si>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</si>
  <si>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</si>
  <si>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</si>
  <si>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</si>
  <si>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</si>
  <si>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</si>
  <si>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</si>
  <si>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</si>
  <si>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</si>
  <si>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</si>
  <si>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</si>
  <si>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</si>
  <si>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</si>
  <si>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</si>
  <si>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</si>
  <si>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</si>
  <si>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</si>
  <si>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</si>
  <si>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</si>
  <si>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</si>
  <si>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</si>
  <si>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</si>
  <si>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</si>
  <si>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</si>
  <si>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</si>
  <si>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</si>
  <si>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</si>
  <si>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</si>
  <si>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</si>
  <si>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</si>
  <si>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</si>
  <si>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</si>
  <si>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</si>
  <si>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</si>
  <si>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</si>
  <si>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</si>
  <si>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</si>
  <si>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</si>
  <si>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</si>
  <si>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</si>
  <si>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</si>
  <si>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</si>
  <si>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</si>
  <si>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</si>
  <si>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</si>
  <si>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</si>
  <si>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</si>
  <si>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</si>
  <si>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</si>
  <si>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</si>
  <si>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</si>
  <si>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</si>
  <si>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</si>
  <si>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</si>
  <si>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</si>
  <si>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</si>
  <si>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</si>
  <si>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</si>
  <si>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</si>
  <si>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</si>
  <si>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</si>
  <si>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</si>
  <si>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</si>
  <si>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</si>
  <si>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</si>
  <si>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</si>
  <si>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</si>
  <si>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</si>
  <si>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</si>
  <si>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</si>
  <si>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</si>
  <si>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</si>
  <si>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</si>
  <si>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</si>
  <si>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</si>
  <si>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</si>
  <si>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</si>
  <si>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</si>
  <si>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</si>
  <si>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</si>
  <si>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</si>
  <si>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</si>
  <si>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</si>
  <si>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</si>
  <si>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</si>
  <si>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</si>
  <si>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</si>
  <si>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</si>
  <si>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</si>
  <si>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</si>
  <si>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</si>
  <si>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</si>
  <si>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</si>
  <si>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</si>
  <si>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</si>
  <si>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</si>
  <si>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</si>
  <si>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</si>
  <si>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</si>
  <si>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</si>
  <si>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</si>
  <si>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</si>
  <si>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</si>
  <si>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</si>
  <si>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</si>
  <si>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</si>
  <si>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</si>
  <si>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</si>
  <si>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</si>
  <si>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</si>
  <si>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</si>
  <si>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</si>
  <si>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</si>
  <si>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</si>
  <si>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</si>
  <si>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</si>
  <si>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</si>
  <si>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</si>
  <si>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</si>
  <si>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</si>
  <si>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</si>
  <si>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</si>
  <si>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</si>
  <si>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</si>
  <si>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</si>
  <si>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</si>
  <si>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</si>
  <si>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</si>
  <si>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</si>
  <si>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</si>
  <si>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</si>
  <si>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</si>
  <si>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</si>
  <si>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</si>
  <si>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</si>
  <si>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</si>
  <si>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</si>
  <si>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</si>
  <si>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</si>
  <si>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</si>
  <si>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</si>
  <si>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</si>
  <si>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</si>
  <si>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</si>
  <si>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</si>
  <si>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</si>
  <si>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</si>
  <si>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</si>
  <si>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</si>
  <si>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</si>
  <si>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</si>
  <si>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</si>
  <si>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</si>
  <si>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</si>
  <si>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</si>
  <si>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</si>
  <si>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</si>
  <si>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</si>
  <si>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</si>
  <si>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</si>
  <si>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</si>
  <si>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</si>
  <si>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</si>
  <si>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</si>
  <si>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</si>
  <si>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</si>
  <si>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</si>
  <si>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</si>
  <si>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</si>
  <si>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</si>
  <si>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</si>
  <si>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</si>
  <si>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</si>
  <si>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</si>
  <si>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</si>
  <si>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</si>
  <si>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</si>
  <si>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</si>
  <si>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</si>
  <si>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</si>
  <si>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</si>
  <si>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</si>
  <si>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</si>
  <si>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</si>
  <si>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</si>
  <si>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</si>
  <si>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</si>
  <si>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</si>
  <si>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</si>
  <si>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</si>
  <si>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</si>
  <si>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</si>
  <si>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</si>
  <si>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</si>
  <si>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</si>
  <si>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</si>
  <si>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</si>
  <si>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</si>
  <si>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</si>
  <si>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</si>
  <si>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</si>
  <si>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</si>
  <si>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</si>
  <si>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</si>
  <si>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</si>
  <si>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</si>
  <si>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</si>
  <si>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</si>
  <si>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</si>
  <si>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</si>
  <si>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</si>
  <si>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</si>
  <si>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</si>
  <si>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</si>
  <si>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</si>
  <si>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</si>
  <si>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</si>
  <si>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</si>
  <si>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</si>
  <si>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</si>
  <si>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</si>
  <si>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</si>
  <si>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</si>
  <si>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</si>
  <si>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</si>
  <si>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</si>
  <si>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</si>
  <si>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</si>
  <si>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</si>
  <si>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</si>
  <si>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</si>
  <si>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</si>
  <si>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</si>
  <si>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</si>
  <si>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</si>
  <si>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</si>
  <si>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</si>
  <si>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</si>
  <si>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</si>
  <si>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</si>
  <si>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</si>
  <si>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</si>
  <si>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</si>
  <si>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</si>
  <si>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</si>
  <si>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</si>
  <si>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</si>
  <si>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</si>
  <si>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</si>
  <si>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</si>
  <si>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</si>
  <si>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</si>
  <si>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</si>
  <si>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</si>
  <si>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</si>
  <si>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</si>
  <si>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</si>
  <si>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</si>
  <si>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</si>
  <si>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</si>
  <si>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</si>
  <si>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</si>
  <si>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</si>
  <si>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</si>
  <si>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</si>
  <si>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</si>
  <si>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</si>
  <si>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</si>
  <si>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</si>
  <si>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</si>
  <si>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</si>
  <si>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</si>
  <si>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</si>
  <si>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</si>
  <si>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</si>
  <si>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</si>
  <si>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</si>
  <si>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</si>
  <si>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</si>
  <si>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</si>
  <si>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</si>
  <si>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</si>
  <si>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</si>
  <si>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</si>
  <si>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</si>
  <si>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</si>
  <si>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</si>
  <si>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</si>
  <si>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</si>
  <si>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</si>
  <si>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</si>
  <si>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</si>
  <si>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</si>
  <si>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</si>
  <si>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</si>
  <si>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</si>
  <si>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</si>
  <si>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</si>
  <si>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</si>
  <si>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</si>
  <si>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</si>
  <si>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</si>
  <si>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</si>
  <si>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</si>
  <si>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</si>
  <si>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</si>
  <si>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</si>
  <si>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</si>
  <si>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</si>
  <si>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</si>
  <si>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</si>
  <si>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</si>
  <si>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</si>
  <si>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</si>
  <si>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</si>
  <si>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</si>
  <si>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</si>
  <si>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</si>
  <si>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</si>
  <si>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</si>
  <si>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</si>
  <si>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</si>
  <si>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</si>
  <si>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</si>
  <si>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</si>
  <si>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</si>
  <si>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</si>
  <si>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</si>
  <si>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</si>
  <si>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</si>
  <si>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</si>
  <si>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</si>
  <si>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</si>
  <si>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</si>
  <si>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</si>
  <si>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</si>
  <si>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</si>
  <si>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</si>
  <si>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</si>
  <si>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</si>
  <si>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</si>
  <si>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</si>
  <si>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</si>
  <si>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</si>
  <si>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</si>
  <si>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</si>
  <si>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</si>
  <si>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</si>
  <si>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</si>
  <si>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</si>
  <si>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</si>
  <si>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</si>
  <si>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</si>
  <si>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</si>
  <si>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</si>
  <si>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</si>
  <si>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</si>
  <si>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</si>
  <si>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</si>
  <si>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</si>
  <si>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</si>
  <si>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</si>
  <si>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</si>
  <si>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</si>
  <si>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</si>
  <si>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</si>
  <si>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</si>
  <si>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</si>
  <si>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</si>
  <si>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</si>
  <si>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</si>
  <si>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</si>
  <si>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</si>
  <si>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</si>
  <si>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</si>
  <si>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</si>
  <si>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</si>
  <si>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</si>
  <si>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</si>
  <si>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</si>
  <si>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</si>
  <si>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</si>
  <si>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</si>
  <si>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</si>
  <si>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</si>
  <si>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</si>
  <si>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</si>
  <si>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</si>
  <si>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</si>
  <si>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</si>
  <si>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</si>
  <si>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</si>
  <si>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</si>
  <si>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</si>
  <si>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</si>
  <si>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</si>
  <si>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</si>
  <si>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</si>
  <si>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</si>
  <si>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</si>
  <si>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</si>
  <si>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</si>
  <si>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</si>
  <si>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</si>
  <si>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</si>
  <si>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</si>
  <si>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</si>
  <si>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</si>
  <si>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</si>
  <si>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</si>
  <si>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</si>
  <si>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</si>
  <si>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</si>
  <si>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</si>
  <si>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</si>
  <si>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</si>
  <si>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</si>
  <si>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</si>
  <si>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</si>
  <si>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</si>
  <si>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</si>
  <si>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</si>
  <si>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</si>
  <si>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</si>
  <si>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</si>
  <si>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</si>
  <si>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</si>
  <si>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</si>
  <si>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</si>
  <si>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</si>
  <si>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</si>
  <si>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</si>
  <si>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</si>
  <si>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</si>
  <si>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</si>
  <si>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</si>
  <si>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</si>
  <si>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</si>
  <si>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</si>
  <si>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</si>
  <si>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</si>
  <si>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</si>
  <si>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</si>
  <si>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</si>
  <si>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</si>
  <si>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</si>
  <si>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</si>
  <si>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</si>
  <si>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</si>
  <si>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</si>
  <si>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</si>
  <si>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</si>
  <si>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</si>
  <si>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</si>
  <si>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</si>
  <si>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</si>
  <si>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</si>
  <si>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</si>
  <si>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</si>
  <si>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</si>
  <si>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</si>
  <si>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</si>
  <si>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</si>
  <si>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</si>
  <si>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</si>
  <si>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</si>
  <si>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</si>
  <si>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</si>
  <si>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</si>
  <si>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</si>
  <si>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</si>
  <si>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</si>
  <si>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</si>
  <si>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</si>
  <si>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</si>
  <si>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</si>
  <si>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</si>
  <si>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</si>
  <si>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</si>
  <si>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</si>
  <si>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</si>
  <si>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</si>
  <si>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</si>
  <si>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</si>
  <si>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</si>
  <si>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</si>
  <si>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</si>
  <si>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</si>
  <si>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</si>
  <si>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</si>
  <si>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</si>
  <si>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</si>
  <si>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</si>
  <si>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</si>
  <si>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</si>
  <si>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</si>
  <si>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</si>
  <si>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</si>
  <si>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</si>
  <si>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</si>
  <si>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</si>
  <si>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</si>
  <si>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</si>
  <si>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</si>
  <si>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</si>
  <si>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</si>
  <si>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</si>
  <si>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</si>
  <si>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</si>
  <si>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</si>
  <si>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</si>
  <si>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</si>
  <si>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</si>
  <si>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</si>
  <si>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</si>
  <si>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</si>
  <si>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</si>
  <si>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</si>
  <si>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</si>
  <si>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</si>
  <si>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</si>
  <si>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</si>
  <si>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</si>
  <si>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</si>
  <si>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</si>
  <si>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</si>
  <si>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</si>
  <si>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</si>
  <si>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</si>
  <si>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</si>
  <si>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</si>
  <si>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</si>
  <si>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</si>
  <si>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</si>
  <si>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</si>
  <si>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</si>
  <si>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</si>
  <si>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</si>
  <si>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</si>
  <si>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</si>
  <si>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</si>
  <si>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</si>
  <si>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</si>
  <si>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</si>
  <si>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</si>
  <si>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</si>
  <si>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</si>
  <si>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</si>
  <si>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</si>
  <si>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</si>
  <si>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</si>
  <si>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</si>
  <si>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</si>
  <si>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</si>
  <si>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</si>
  <si>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</si>
  <si>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</si>
  <si>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</si>
  <si>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</si>
  <si>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</si>
  <si>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</si>
  <si>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</si>
  <si>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</si>
  <si>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</si>
  <si>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</si>
  <si>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</si>
  <si>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</si>
  <si>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</si>
  <si>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</si>
  <si>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</si>
  <si>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</si>
  <si>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</si>
  <si>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</si>
  <si>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</si>
  <si>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</si>
  <si>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</si>
  <si>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</si>
  <si>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</si>
  <si>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</si>
  <si>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</si>
  <si>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</si>
  <si>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</si>
  <si>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</si>
  <si>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</si>
  <si>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</si>
  <si>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</si>
  <si>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</si>
  <si>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</si>
  <si>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</si>
  <si>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</si>
  <si>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</si>
  <si>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</si>
  <si>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</si>
  <si>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</si>
  <si>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</si>
  <si>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</si>
  <si>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</si>
  <si>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</si>
  <si>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</si>
  <si>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</si>
  <si>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</si>
  <si>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</si>
  <si>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</si>
  <si>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</si>
  <si>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</si>
  <si>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</si>
  <si>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</si>
  <si>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</si>
  <si>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</si>
  <si>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</si>
  <si>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</si>
  <si>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</si>
  <si>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</si>
  <si>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</si>
  <si>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</si>
  <si>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</si>
  <si>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</si>
  <si>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</si>
  <si>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</si>
  <si>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</si>
  <si>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</si>
  <si>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</si>
  <si>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</si>
  <si>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</si>
  <si>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</si>
  <si>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</si>
  <si>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</si>
  <si>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</si>
  <si>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</si>
  <si>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</si>
  <si>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</si>
  <si>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</si>
  <si>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</si>
  <si>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</si>
  <si>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</si>
  <si>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</si>
  <si>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</si>
  <si>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</si>
  <si>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</si>
  <si>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</si>
  <si>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</si>
  <si>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</si>
  <si>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</si>
  <si>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</si>
  <si>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</si>
  <si>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</si>
  <si>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</si>
  <si>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</si>
  <si>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</si>
  <si>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</si>
  <si>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</si>
  <si>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</si>
  <si>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</si>
  <si>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</si>
  <si>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</si>
  <si>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</si>
  <si>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</si>
  <si>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</si>
  <si>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</si>
  <si>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</si>
  <si>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</si>
  <si>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</si>
  <si>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</si>
  <si>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</si>
  <si>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</si>
  <si>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</si>
  <si>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</si>
  <si>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</si>
  <si>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</si>
  <si>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</si>
  <si>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</si>
  <si>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</si>
  <si>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</si>
  <si>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</si>
  <si>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</si>
  <si>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</si>
  <si>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</si>
  <si>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</si>
  <si>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</si>
  <si>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</si>
  <si>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</si>
  <si>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</si>
  <si>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</si>
  <si>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</si>
  <si>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</si>
  <si>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</si>
  <si>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</si>
  <si>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</si>
  <si>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</si>
  <si>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</si>
  <si>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</si>
  <si>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</si>
  <si>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</si>
  <si>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</si>
  <si>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</si>
  <si>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</si>
  <si>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</si>
  <si>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</si>
  <si>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</si>
  <si>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</si>
  <si>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</si>
  <si>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</si>
  <si>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</si>
  <si>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</si>
  <si>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</si>
  <si>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</si>
  <si>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</si>
  <si>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</si>
  <si>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</si>
  <si>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</si>
  <si>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</si>
  <si>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</si>
  <si>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</si>
  <si>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</si>
  <si>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</si>
  <si>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</si>
  <si>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</si>
  <si>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</si>
  <si>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</si>
  <si>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</si>
  <si>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</si>
  <si>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</si>
  <si>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</si>
  <si>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</si>
  <si>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</si>
  <si>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</si>
  <si>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</si>
  <si>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</si>
  <si>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</si>
  <si>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</si>
  <si>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</si>
  <si>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</si>
  <si>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</si>
  <si>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</si>
  <si>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</si>
  <si>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</si>
  <si>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</si>
  <si>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</si>
  <si>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</si>
  <si>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</si>
  <si>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</si>
  <si>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</si>
  <si>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</si>
  <si>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</si>
  <si>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</si>
  <si>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</si>
  <si>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</si>
  <si>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</si>
  <si>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</si>
  <si>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</si>
  <si>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</si>
  <si>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</si>
  <si>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</si>
  <si>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</si>
  <si>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</si>
  <si>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</si>
  <si>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</si>
  <si>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</si>
  <si>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</si>
  <si>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</si>
  <si>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</si>
  <si>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</si>
  <si>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</si>
  <si>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</si>
  <si>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</si>
  <si>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</si>
  <si>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</si>
  <si>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</si>
  <si>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</si>
  <si>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</si>
  <si>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</si>
  <si>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</si>
  <si>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</si>
  <si>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</si>
  <si>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</si>
  <si>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</si>
  <si>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</si>
  <si>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</si>
  <si>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</si>
  <si>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</si>
  <si>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</si>
  <si>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</si>
  <si>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</si>
  <si>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</si>
  <si>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</si>
  <si>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</si>
  <si>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</si>
  <si>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</si>
  <si>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</si>
  <si>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</si>
  <si>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</si>
  <si>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</si>
  <si>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</si>
  <si>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</si>
  <si>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</si>
  <si>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</si>
  <si>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</si>
  <si>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</si>
  <si>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</si>
  <si>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</si>
  <si>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</si>
  <si>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</si>
  <si>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</si>
  <si>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</si>
  <si>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</si>
  <si>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</si>
  <si>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</si>
  <si>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</si>
  <si>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</si>
  <si>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</si>
  <si>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</si>
  <si>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</si>
  <si>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</si>
  <si>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</si>
  <si>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</si>
  <si>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</si>
  <si>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</si>
  <si>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</si>
  <si>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</si>
  <si>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</si>
  <si>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</si>
  <si>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</si>
  <si>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</si>
  <si>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</si>
  <si>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</si>
  <si>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</si>
  <si>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</si>
  <si>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</si>
  <si>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</si>
  <si>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</si>
  <si>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</si>
  <si>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</si>
  <si>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</si>
  <si>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</si>
  <si>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</si>
  <si>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</si>
  <si>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</si>
  <si>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</si>
  <si>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</si>
  <si>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</si>
  <si>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</si>
  <si>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</si>
  <si>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</si>
  <si>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</si>
  <si>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</si>
  <si>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</si>
  <si>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</si>
  <si>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</si>
  <si>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</si>
  <si>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</si>
  <si>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</si>
  <si>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</si>
  <si>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</si>
  <si>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</si>
  <si>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</si>
  <si>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</si>
  <si>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</si>
  <si>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</si>
  <si>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</si>
  <si>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</si>
  <si>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</si>
  <si>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</si>
  <si>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</si>
  <si>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</si>
  <si>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</si>
  <si>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</si>
  <si>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</si>
  <si>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</si>
  <si>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</si>
  <si>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</si>
  <si>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</si>
  <si>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</si>
  <si>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</si>
  <si>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</si>
  <si>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</si>
  <si>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</si>
  <si>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</si>
  <si>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</si>
  <si>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</si>
  <si>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</si>
  <si>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</si>
  <si>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</si>
  <si>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</si>
  <si>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</si>
  <si>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</si>
  <si>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</si>
  <si>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</si>
  <si>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</si>
  <si>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</si>
  <si>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</si>
  <si>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</si>
  <si>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</si>
  <si>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</si>
  <si>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</si>
  <si>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</si>
  <si>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</si>
  <si>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</si>
  <si>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</si>
  <si>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</si>
  <si>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</si>
  <si>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</si>
  <si>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</si>
  <si>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</si>
  <si>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</si>
  <si>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</si>
  <si>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</si>
  <si>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</si>
  <si>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</si>
  <si>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</si>
  <si>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</si>
  <si>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</si>
  <si>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</si>
  <si>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</si>
  <si>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</si>
  <si>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</si>
  <si>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</si>
  <si>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</si>
  <si>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</si>
  <si>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</si>
  <si>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</si>
  <si>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</si>
  <si>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</si>
  <si>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</si>
  <si>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</si>
  <si>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</si>
  <si>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</si>
  <si>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</si>
  <si>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</si>
  <si>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</si>
  <si>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</si>
  <si>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</si>
  <si>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</si>
  <si>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</si>
  <si>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</si>
  <si>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</si>
  <si>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</si>
  <si>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</si>
  <si>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</si>
  <si>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</si>
  <si>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</si>
  <si>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</si>
  <si>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</si>
  <si>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</si>
  <si>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</si>
  <si>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</si>
  <si>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</si>
  <si>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</si>
  <si>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</si>
  <si>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</si>
  <si>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</si>
  <si>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</si>
  <si>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</si>
  <si>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</si>
  <si>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</si>
  <si>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</si>
  <si>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</si>
  <si>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</si>
  <si>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</si>
  <si>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</si>
  <si>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</si>
  <si>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</si>
  <si>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</si>
  <si>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</si>
  <si>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</si>
  <si>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</si>
  <si>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</si>
  <si>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</si>
  <si>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</si>
  <si>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</si>
  <si>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</si>
  <si>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</si>
  <si>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</si>
  <si>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</si>
  <si>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</si>
  <si>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</si>
  <si>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</si>
  <si>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</si>
  <si>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</si>
  <si>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</si>
  <si>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</si>
  <si>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</si>
  <si>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</si>
  <si>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</si>
  <si>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</si>
  <si>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</si>
  <si>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</si>
  <si>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</si>
  <si>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</si>
  <si>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</si>
  <si>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</si>
  <si>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</si>
  <si>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</si>
  <si>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</si>
  <si>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</si>
  <si>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</si>
  <si>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</si>
  <si>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</si>
  <si>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</si>
  <si>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</si>
  <si>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</si>
  <si>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</si>
  <si>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</si>
  <si>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</si>
  <si>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</si>
  <si>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</si>
  <si>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</si>
  <si>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</si>
  <si>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</si>
  <si>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</si>
  <si>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</si>
  <si>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</si>
  <si>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</si>
  <si>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</si>
  <si>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</si>
  <si>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</si>
  <si>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</si>
  <si>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</si>
  <si>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</si>
  <si>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</si>
  <si>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</si>
  <si>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</si>
  <si>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</si>
  <si>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</si>
  <si>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</si>
  <si>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</si>
  <si>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</si>
  <si>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</si>
  <si>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</si>
  <si>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</si>
  <si>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</si>
  <si>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</si>
  <si>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</si>
  <si>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</si>
  <si>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</si>
  <si>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</si>
  <si>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</si>
  <si>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</si>
  <si>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</si>
  <si>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</si>
  <si>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</si>
  <si>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</si>
  <si>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</si>
  <si>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</si>
  <si>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</si>
  <si>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</si>
  <si>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</si>
  <si>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</si>
  <si>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</si>
  <si>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</si>
  <si>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</si>
  <si>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</si>
  <si>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</si>
  <si>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</si>
  <si>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</si>
  <si>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</si>
  <si>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</si>
  <si>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</si>
  <si>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</si>
  <si>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</si>
  <si>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</si>
  <si>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</si>
  <si>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</si>
  <si>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</si>
  <si>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</si>
  <si>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</si>
  <si>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</si>
  <si>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</si>
  <si>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</si>
  <si>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</si>
  <si>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</si>
  <si>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</si>
  <si>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</si>
  <si>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</si>
  <si>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</si>
  <si>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</si>
  <si>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</si>
  <si>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</si>
  <si>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</si>
  <si>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</si>
  <si>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</si>
  <si>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</si>
  <si>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</si>
  <si>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</si>
  <si>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</si>
  <si>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</si>
  <si>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</si>
  <si>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</si>
  <si>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</si>
  <si>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</si>
  <si>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</si>
  <si>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</si>
  <si>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</si>
  <si>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</si>
  <si>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</si>
  <si>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</si>
  <si>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</si>
  <si>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</si>
  <si>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</si>
  <si>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</si>
  <si>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</si>
  <si>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</si>
  <si>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</si>
  <si>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</si>
  <si>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</si>
  <si>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</si>
  <si>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</si>
  <si>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</si>
  <si>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</si>
  <si>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</si>
  <si>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</si>
  <si>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</si>
  <si>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</si>
  <si>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</si>
  <si>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</si>
  <si>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</si>
  <si>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</si>
  <si>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</si>
  <si>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</si>
  <si>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</si>
  <si>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</si>
  <si>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</si>
  <si>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</si>
  <si>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</si>
  <si>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</si>
  <si>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</si>
  <si>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</si>
  <si>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</si>
  <si>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</si>
  <si>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</si>
  <si>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</si>
  <si>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</si>
  <si>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</si>
  <si>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</si>
  <si>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</si>
  <si>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</si>
  <si>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</si>
  <si>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</si>
  <si>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</si>
  <si>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</si>
  <si>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</si>
  <si>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</si>
  <si>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</si>
  <si>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</si>
  <si>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</si>
  <si>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</si>
  <si>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</si>
  <si>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</si>
  <si>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</si>
  <si>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</si>
  <si>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</si>
  <si>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</si>
  <si>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</si>
  <si>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</si>
  <si>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</si>
  <si>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</si>
  <si>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</si>
  <si>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</si>
  <si>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</si>
  <si>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</si>
  <si>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</si>
  <si>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</si>
  <si>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</si>
  <si>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</si>
  <si>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</si>
  <si>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</si>
  <si>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</si>
  <si>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</si>
  <si>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</si>
  <si>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</si>
  <si>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</si>
  <si>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</si>
  <si>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</si>
  <si>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</si>
  <si>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</si>
  <si>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</si>
  <si>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</si>
  <si>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</si>
  <si>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</si>
  <si>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</si>
  <si>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</si>
  <si>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</si>
  <si>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</si>
  <si>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</si>
  <si>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</si>
  <si>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</si>
  <si>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</si>
  <si>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</si>
  <si>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</si>
  <si>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</si>
  <si>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</si>
  <si>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</si>
  <si>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</si>
  <si>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</si>
  <si>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</si>
  <si>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</si>
  <si>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</si>
  <si>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</si>
  <si>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</si>
  <si>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</si>
  <si>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</si>
  <si>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</si>
  <si>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</si>
  <si>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</si>
  <si>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</si>
  <si>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</si>
  <si>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</si>
  <si>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</si>
  <si>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</si>
  <si>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</si>
  <si>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</si>
  <si>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</si>
  <si>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</si>
  <si>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</si>
  <si>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</si>
  <si>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</si>
  <si>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</si>
  <si>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</si>
  <si>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</si>
  <si>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</si>
  <si>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</si>
  <si>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</si>
  <si>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</si>
  <si>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</si>
  <si>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</si>
  <si>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</si>
  <si>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</si>
  <si>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</si>
  <si>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</si>
  <si>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</si>
  <si>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</si>
  <si>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</si>
  <si>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</si>
  <si>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</si>
  <si>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</si>
  <si>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</si>
  <si>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</si>
  <si>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</si>
  <si>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</si>
  <si>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</si>
  <si>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</si>
  <si>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</si>
  <si>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</si>
  <si>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</si>
  <si>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</si>
  <si>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</si>
  <si>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</si>
  <si>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</si>
  <si>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</si>
  <si>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</si>
  <si>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</si>
  <si>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</si>
  <si>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</si>
  <si>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</si>
  <si>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</si>
  <si>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</si>
  <si>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</si>
  <si>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</si>
  <si>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</si>
  <si>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</si>
  <si>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</si>
  <si>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</si>
  <si>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</si>
  <si>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</si>
  <si>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</si>
  <si>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</si>
  <si>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</si>
  <si>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</si>
  <si>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</si>
  <si>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</si>
  <si>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</si>
  <si>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</si>
  <si>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</si>
  <si>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</si>
  <si>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</si>
  <si>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</si>
  <si>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</si>
  <si>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</si>
  <si>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</si>
  <si>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</si>
  <si>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</si>
  <si>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</si>
  <si>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</si>
  <si>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</si>
  <si>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</si>
  <si>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</si>
  <si>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</si>
  <si>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</si>
  <si>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</si>
  <si>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</si>
  <si>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</si>
  <si>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</si>
  <si>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</si>
  <si>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</si>
  <si>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</si>
  <si>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</si>
  <si>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</si>
  <si>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</si>
  <si>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</si>
  <si>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</si>
  <si>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</si>
  <si>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</si>
  <si>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</si>
  <si>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</si>
  <si>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</si>
  <si>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</si>
  <si>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</si>
  <si>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</si>
  <si>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</si>
  <si>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</si>
  <si>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</si>
  <si>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</si>
  <si>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</si>
  <si>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</si>
  <si>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</si>
  <si>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</si>
  <si>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</si>
  <si>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</si>
  <si>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</si>
  <si>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</si>
  <si>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</si>
  <si>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</si>
  <si>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</si>
  <si>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</si>
  <si>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</si>
  <si>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</si>
  <si>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</si>
  <si>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</si>
  <si>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</si>
  <si>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</si>
  <si>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</si>
  <si>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</si>
  <si>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</si>
  <si>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</si>
  <si>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</si>
  <si>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</si>
  <si>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</si>
  <si>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</si>
  <si>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</si>
  <si>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</si>
  <si>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</si>
  <si>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</si>
  <si>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</si>
  <si>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</si>
  <si>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</si>
  <si>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</si>
  <si>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</si>
  <si>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</si>
  <si>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</si>
  <si>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</si>
  <si>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</si>
  <si>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</si>
  <si>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</si>
  <si>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</si>
  <si>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</si>
  <si>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</si>
  <si>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</si>
  <si>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</si>
  <si>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</si>
  <si>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</si>
  <si>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</si>
  <si>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</si>
  <si>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</si>
  <si>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</si>
  <si>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</si>
  <si>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</si>
  <si>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</si>
  <si>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</si>
  <si>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</si>
  <si>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</si>
  <si>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</si>
  <si>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</si>
  <si>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</si>
  <si>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</si>
  <si>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</si>
  <si>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</si>
  <si>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</si>
  <si>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</si>
  <si>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</si>
  <si>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</si>
  <si>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</si>
  <si>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</si>
  <si>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</si>
  <si>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</si>
  <si>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</si>
  <si>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</si>
  <si>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</si>
  <si>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</si>
  <si>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</si>
  <si>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</si>
  <si>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</si>
  <si>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</si>
  <si>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</si>
  <si>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</si>
  <si>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</si>
  <si>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</si>
  <si>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</si>
  <si>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</si>
  <si>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</si>
  <si>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</si>
  <si>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</si>
  <si>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</si>
  <si>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</si>
  <si>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</si>
  <si>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</si>
  <si>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</si>
  <si>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</si>
  <si>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</si>
  <si>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</si>
  <si>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</si>
  <si>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</si>
  <si>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</si>
  <si>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</si>
  <si>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</si>
  <si>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</si>
  <si>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</si>
  <si>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</si>
  <si>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</si>
  <si>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</si>
  <si>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</si>
  <si>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</si>
  <si>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</si>
  <si>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</si>
  <si>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</si>
  <si>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</si>
  <si>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</si>
  <si>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</si>
  <si>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</si>
  <si>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</si>
  <si>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</si>
  <si>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</si>
  <si>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</si>
  <si>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</si>
  <si>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</si>
  <si>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</si>
  <si>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</si>
  <si>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</si>
  <si>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</si>
  <si>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</si>
  <si>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</si>
  <si>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</si>
  <si>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</si>
  <si>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</si>
  <si>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</si>
  <si>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</si>
  <si>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</si>
  <si>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</si>
  <si>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</si>
  <si>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</si>
  <si>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</si>
  <si>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</si>
  <si>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</si>
  <si>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</si>
  <si>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</si>
  <si>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</si>
  <si>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</si>
  <si>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</si>
  <si>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</si>
  <si>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</si>
  <si>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</si>
  <si>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</si>
  <si>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</si>
  <si>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</si>
  <si>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</si>
  <si>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</si>
  <si>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</si>
  <si>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</si>
  <si>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</si>
  <si>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</si>
  <si>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</si>
  <si>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</si>
  <si>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</si>
  <si>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</si>
  <si>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</si>
  <si>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</si>
  <si>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</si>
  <si>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</si>
  <si>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</si>
  <si>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</si>
  <si>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</si>
  <si>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</si>
  <si>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</si>
  <si>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</si>
  <si>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</si>
  <si>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</si>
  <si>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</si>
  <si>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</si>
  <si>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</si>
  <si>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</si>
  <si>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</si>
  <si>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</si>
  <si>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</si>
  <si>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</si>
  <si>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</si>
  <si>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</si>
  <si>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</si>
  <si>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</si>
  <si>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</si>
  <si>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</si>
  <si>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</si>
  <si>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</si>
  <si>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</si>
  <si>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</si>
  <si>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</si>
  <si>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</si>
  <si>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</si>
  <si>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</si>
  <si>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</si>
  <si>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</si>
  <si>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</si>
  <si>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</si>
  <si>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</si>
  <si>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</si>
  <si>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</si>
  <si>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</si>
  <si>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</si>
  <si>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</si>
  <si>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</si>
  <si>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</si>
  <si>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</si>
  <si>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</si>
  <si>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</si>
  <si>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</si>
  <si>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</si>
  <si>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</si>
  <si>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</si>
  <si>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</si>
  <si>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</si>
  <si>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</si>
  <si>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</si>
  <si>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</si>
  <si>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</si>
  <si>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</si>
  <si>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</si>
  <si>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</si>
  <si>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</si>
  <si>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</si>
  <si>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</si>
  <si>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</si>
  <si>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</si>
  <si>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</si>
  <si>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</si>
  <si>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</si>
  <si>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</si>
  <si>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</si>
  <si>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</si>
  <si>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</si>
  <si>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</si>
  <si>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</si>
  <si>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</si>
  <si>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</si>
  <si>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</si>
  <si>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</si>
  <si>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</si>
  <si>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</si>
  <si>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</si>
  <si>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</si>
  <si>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</si>
  <si>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</si>
  <si>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</si>
  <si>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</si>
  <si>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</si>
  <si>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</si>
  <si>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</si>
  <si>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</si>
  <si>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</si>
  <si>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</si>
  <si>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</si>
  <si>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</si>
  <si>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</si>
  <si>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</si>
  <si>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</si>
  <si>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</si>
  <si>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</si>
  <si>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</si>
  <si>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</si>
  <si>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</si>
  <si>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</si>
  <si>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</si>
  <si>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</si>
  <si>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</si>
  <si>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</si>
  <si>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</si>
  <si>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</si>
  <si>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</si>
  <si>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</si>
  <si>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</si>
  <si>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</si>
  <si>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</si>
  <si>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</si>
  <si>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</si>
  <si>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</si>
  <si>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</si>
  <si>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</si>
  <si>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</si>
  <si>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</si>
  <si>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</si>
  <si>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</si>
  <si>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</si>
  <si>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</si>
  <si>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</si>
  <si>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</si>
  <si>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</si>
  <si>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</si>
  <si>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</si>
  <si>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</si>
  <si>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</si>
  <si>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</si>
  <si>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</si>
  <si>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</si>
  <si>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</si>
  <si>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</si>
  <si>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</si>
  <si>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</si>
  <si>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</si>
  <si>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</si>
  <si>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</si>
  <si>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</si>
  <si>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</si>
  <si>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</si>
  <si>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</si>
  <si>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</si>
  <si>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</si>
  <si>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</si>
  <si>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</si>
  <si>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</si>
  <si>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</si>
  <si>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</si>
  <si>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</si>
  <si>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</si>
  <si>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</si>
  <si>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</si>
  <si>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</si>
  <si>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</si>
  <si>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</si>
  <si>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</si>
  <si>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</si>
  <si>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</si>
  <si>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</si>
  <si>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</si>
  <si>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</si>
  <si>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</si>
  <si>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</si>
  <si>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</si>
  <si>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</si>
  <si>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</si>
  <si>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</si>
  <si>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</si>
  <si>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</si>
  <si>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</si>
  <si>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</si>
  <si>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</si>
  <si>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</si>
  <si>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</si>
  <si>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</si>
  <si>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</si>
  <si>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</si>
  <si>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</si>
  <si>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</si>
  <si>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</si>
  <si>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</si>
  <si>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</si>
  <si>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</si>
  <si>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</si>
  <si>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</si>
  <si>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</si>
  <si>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</si>
  <si>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</si>
  <si>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</si>
  <si>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</si>
  <si>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</si>
  <si>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</si>
  <si>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</si>
  <si>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</si>
  <si>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</si>
  <si>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</si>
  <si>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</si>
  <si>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</si>
  <si>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</si>
  <si>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</si>
  <si>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</si>
  <si>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</si>
  <si>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</si>
  <si>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</si>
  <si>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</si>
  <si>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</si>
  <si>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</si>
  <si>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</si>
  <si>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</si>
  <si>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</si>
  <si>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</si>
  <si>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</si>
  <si>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</si>
  <si>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</si>
  <si>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</si>
  <si>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</si>
  <si>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</si>
  <si>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</si>
  <si>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</si>
  <si>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</si>
  <si>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</si>
  <si>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</si>
  <si>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</si>
  <si>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</si>
  <si>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</si>
  <si>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</si>
  <si>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</si>
  <si>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</si>
  <si>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</si>
  <si>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</si>
  <si>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</si>
  <si>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</si>
  <si>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</si>
  <si>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</si>
  <si>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</si>
  <si>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</si>
  <si>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</si>
  <si>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</si>
  <si>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</si>
  <si>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</si>
  <si>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</si>
  <si>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</si>
  <si>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</si>
  <si>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</si>
  <si>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</si>
  <si>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</si>
  <si>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</si>
  <si>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</si>
  <si>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</si>
  <si>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</si>
  <si>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</si>
  <si>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</si>
  <si>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</si>
  <si>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</si>
  <si>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</si>
  <si>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</si>
  <si>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</si>
  <si>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</si>
  <si>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</si>
  <si>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</si>
  <si>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</si>
  <si>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</si>
  <si>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</si>
  <si>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</si>
  <si>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</si>
  <si>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</si>
  <si>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</si>
  <si>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</si>
  <si>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</si>
  <si>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</si>
  <si>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</si>
  <si>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</si>
  <si>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</si>
  <si>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</si>
  <si>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</si>
  <si>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</si>
  <si>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</si>
  <si>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</si>
  <si>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</si>
  <si>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</si>
  <si>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</si>
  <si>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</si>
  <si>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</si>
  <si>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</si>
  <si>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</si>
  <si>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</si>
  <si>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</si>
  <si>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</si>
  <si>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</si>
  <si>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</si>
  <si>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</si>
  <si>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</si>
  <si>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</si>
  <si>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</si>
  <si>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</si>
  <si>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</si>
  <si>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</si>
  <si>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</si>
  <si>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</si>
  <si>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</si>
  <si>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</si>
  <si>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</si>
  <si>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</si>
  <si>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</si>
  <si>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</si>
  <si>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</si>
  <si>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</si>
  <si>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</si>
  <si>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</si>
  <si>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</si>
  <si>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</si>
  <si>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</si>
  <si>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</si>
  <si>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</si>
  <si>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</si>
  <si>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</si>
  <si>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</si>
  <si>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</si>
  <si>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</si>
  <si>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</si>
  <si>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</si>
  <si>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</si>
  <si>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</si>
  <si>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</si>
  <si>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</si>
  <si>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</si>
  <si>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</si>
  <si>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</si>
  <si>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</si>
  <si>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</si>
  <si>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</si>
  <si>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</si>
  <si>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</si>
  <si>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</si>
  <si>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</si>
  <si>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</si>
  <si>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</si>
  <si>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</si>
  <si>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</si>
  <si>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</si>
  <si>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</si>
  <si>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</si>
  <si>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</si>
  <si>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</si>
  <si>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</si>
  <si>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</si>
  <si>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</si>
  <si>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</si>
  <si>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</si>
  <si>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</si>
  <si>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</si>
  <si>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</si>
  <si>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</si>
  <si>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</si>
  <si>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</si>
  <si>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</si>
  <si>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</si>
  <si>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</si>
  <si>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</si>
  <si>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</si>
  <si>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</si>
  <si>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</si>
  <si>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</si>
  <si>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</si>
  <si>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</si>
  <si>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</si>
  <si>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</si>
  <si>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</si>
  <si>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</si>
  <si>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</si>
  <si>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</si>
  <si>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</si>
  <si>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</si>
  <si>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</si>
  <si>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</si>
  <si>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</si>
  <si>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</si>
  <si>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</si>
  <si>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</si>
  <si>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</si>
  <si>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</si>
  <si>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</si>
  <si>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</si>
  <si>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</si>
  <si>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</si>
  <si>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</si>
  <si>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</si>
  <si>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</si>
  <si>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</si>
  <si>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</si>
  <si>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</si>
  <si>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</si>
  <si>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</si>
  <si>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</si>
  <si>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</si>
  <si>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</si>
  <si>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</si>
  <si>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</si>
  <si>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</si>
  <si>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</si>
  <si>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</si>
  <si>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</si>
  <si>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</si>
  <si>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</si>
  <si>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</si>
  <si>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</si>
  <si>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</si>
  <si>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</si>
  <si>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</si>
  <si>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</si>
  <si>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</si>
  <si>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</si>
  <si>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</si>
  <si>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</si>
  <si>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</si>
  <si>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</si>
  <si>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</si>
  <si>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</si>
  <si>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</si>
  <si>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</si>
  <si>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</si>
  <si>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</si>
  <si>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</si>
  <si>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</si>
  <si>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</si>
  <si>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</si>
  <si>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</si>
  <si>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</si>
  <si>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</si>
  <si>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</si>
  <si>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</si>
  <si>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</si>
  <si>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</si>
  <si>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</si>
  <si>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</si>
  <si>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</si>
  <si>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</si>
  <si>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</si>
  <si>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</si>
  <si>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</si>
  <si>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</si>
  <si>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</si>
  <si>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</si>
  <si>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</si>
  <si>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</si>
  <si>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</si>
  <si>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</si>
  <si>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</si>
  <si>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</si>
  <si>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</si>
  <si>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</si>
  <si>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</si>
  <si>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</si>
  <si>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</si>
  <si>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</si>
  <si>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</si>
  <si>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</si>
  <si>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</si>
  <si>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</si>
  <si>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</si>
  <si>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</si>
  <si>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</si>
  <si>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</si>
  <si>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</si>
  <si>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</si>
  <si>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</si>
  <si>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</si>
  <si>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</si>
  <si>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</si>
  <si>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</si>
  <si>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</si>
  <si>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</si>
  <si>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</si>
  <si>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</si>
  <si>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</si>
  <si>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</si>
  <si>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</si>
  <si>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</si>
  <si>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</si>
  <si>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</si>
  <si>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</si>
  <si>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</si>
  <si>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</si>
  <si>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</si>
  <si>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</si>
  <si>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</si>
  <si>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</si>
  <si>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</si>
  <si>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</si>
  <si>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</si>
  <si>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</si>
  <si>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</si>
  <si>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</si>
  <si>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</si>
  <si>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</si>
  <si>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</si>
  <si>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</si>
  <si>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</si>
  <si>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</si>
  <si>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</si>
  <si>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</si>
  <si>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</si>
  <si>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</si>
  <si>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</si>
  <si>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</si>
  <si>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</si>
  <si>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</si>
  <si>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</si>
  <si>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</si>
  <si>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</si>
  <si>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</si>
  <si>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</si>
  <si>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</si>
  <si>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</si>
  <si>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</si>
  <si>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</si>
  <si>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</si>
  <si>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</si>
  <si>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</si>
  <si>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</si>
  <si>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</si>
  <si>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</si>
  <si>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</si>
  <si>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</si>
  <si>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</si>
  <si>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</si>
  <si>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</si>
  <si>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</si>
  <si>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</si>
  <si>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</si>
  <si>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</si>
  <si>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</si>
  <si>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</si>
  <si>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</si>
  <si>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</si>
  <si>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</si>
  <si>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</si>
  <si>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</si>
  <si>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</si>
  <si>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</si>
  <si>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</si>
  <si>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</si>
  <si>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</si>
  <si>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</si>
  <si>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</si>
  <si>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</si>
  <si>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</si>
  <si>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</si>
  <si>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</si>
  <si>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</si>
  <si>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</si>
  <si>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</si>
  <si>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</si>
  <si>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</si>
  <si>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</si>
  <si>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</si>
  <si>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</si>
  <si>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</si>
  <si>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</si>
  <si>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</si>
  <si>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</si>
  <si>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</si>
  <si>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</si>
  <si>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</si>
  <si>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</si>
  <si>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</si>
  <si>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</si>
  <si>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</si>
  <si>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</si>
  <si>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</si>
  <si>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</si>
  <si>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</si>
  <si>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</si>
  <si>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</si>
  <si>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</si>
  <si>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</si>
  <si>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</si>
  <si>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</si>
  <si>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</si>
  <si>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</si>
  <si>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</si>
  <si>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</si>
  <si>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</si>
  <si>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</si>
  <si>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</si>
  <si>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</si>
  <si>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</si>
  <si>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</si>
  <si>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</si>
  <si>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</si>
  <si>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</si>
  <si>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</si>
  <si>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</si>
  <si>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</si>
  <si>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</si>
  <si>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</si>
  <si>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</si>
  <si>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</si>
  <si>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</si>
  <si>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</si>
  <si>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</si>
  <si>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</si>
  <si>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</si>
  <si>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</si>
  <si>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</si>
  <si>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</si>
  <si>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</si>
  <si>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</si>
  <si>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</si>
  <si>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</si>
  <si>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</si>
  <si>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</si>
  <si>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</si>
  <si>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</si>
  <si>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</si>
  <si>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</si>
  <si>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</si>
  <si>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</si>
  <si>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</si>
  <si>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</si>
  <si>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</si>
  <si>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</si>
  <si>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</si>
  <si>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</si>
  <si>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</si>
  <si>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</si>
  <si>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</si>
  <si>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</si>
  <si>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</si>
  <si>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</si>
  <si>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</si>
  <si>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</si>
  <si>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</si>
  <si>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</si>
  <si>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</si>
  <si>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</si>
  <si>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</si>
  <si>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</si>
  <si>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</si>
  <si>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</si>
  <si>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</si>
  <si>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</si>
  <si>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</si>
  <si>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</si>
  <si>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</si>
  <si>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</si>
  <si>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</si>
  <si>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</si>
  <si>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</si>
  <si>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</si>
  <si>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</si>
  <si>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</si>
  <si>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</si>
  <si>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</si>
  <si>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</si>
  <si>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</si>
  <si>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</si>
  <si>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</si>
  <si>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</si>
  <si>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</si>
  <si>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</si>
  <si>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</si>
  <si>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</si>
  <si>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</si>
  <si>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</si>
  <si>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</si>
  <si>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</si>
  <si>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</si>
  <si>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</si>
  <si>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</si>
  <si>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</si>
  <si>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</si>
  <si>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</si>
  <si>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</si>
  <si>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</si>
  <si>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</si>
  <si>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</si>
  <si>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</si>
  <si>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</si>
  <si>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</si>
  <si>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</si>
  <si>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</si>
  <si>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</si>
  <si>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</si>
  <si>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</si>
  <si>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</si>
  <si>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</si>
  <si>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</si>
  <si>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</si>
  <si>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</si>
  <si>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</si>
  <si>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</si>
  <si>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</si>
  <si>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</si>
  <si>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</si>
  <si>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</si>
  <si>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</si>
  <si>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</si>
  <si>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</si>
  <si>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</si>
  <si>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</si>
  <si>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</si>
  <si>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</si>
  <si>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</si>
  <si>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</si>
  <si>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</si>
  <si>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</si>
  <si>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</si>
  <si>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</si>
  <si>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</si>
  <si>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</si>
  <si>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</si>
  <si>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</si>
  <si>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</si>
  <si>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</si>
  <si>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</si>
  <si>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</si>
  <si>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</si>
  <si>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</si>
  <si>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</si>
  <si>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</si>
  <si>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</si>
  <si>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</si>
  <si>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</si>
  <si>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</si>
  <si>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</si>
  <si>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</si>
  <si>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</si>
  <si>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</si>
  <si>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</si>
  <si>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</si>
  <si>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</si>
  <si>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</si>
  <si>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</si>
  <si>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</si>
  <si>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</si>
  <si>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</si>
  <si>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</si>
  <si>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</si>
  <si>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</si>
  <si>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</si>
  <si>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</si>
  <si>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</si>
  <si>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</si>
  <si>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</si>
  <si>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</si>
  <si>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</si>
  <si>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</si>
  <si>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</si>
  <si>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</si>
  <si>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</si>
  <si>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</si>
  <si>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</si>
  <si>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</si>
  <si>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</si>
  <si>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</si>
  <si>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</si>
  <si>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</si>
  <si>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</si>
  <si>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</si>
  <si>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</si>
  <si>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</si>
  <si>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</si>
  <si>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</si>
  <si>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</si>
  <si>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</si>
  <si>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</si>
  <si>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</si>
  <si>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</si>
  <si>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</si>
  <si>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</si>
  <si>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</si>
  <si>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</si>
  <si>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</si>
  <si>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</si>
  <si>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</si>
  <si>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</si>
  <si>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</si>
  <si>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</si>
  <si>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</si>
  <si>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</si>
  <si>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</si>
  <si>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</si>
  <si>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</si>
  <si>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</si>
  <si>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</si>
  <si>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</si>
  <si>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</si>
  <si>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</si>
  <si>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</si>
  <si>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</si>
  <si>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</si>
  <si>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</si>
  <si>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</si>
  <si>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</si>
  <si>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</si>
  <si>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</si>
  <si>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</si>
  <si>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</si>
  <si>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</si>
  <si>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</si>
  <si>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</si>
  <si>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</si>
  <si>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</si>
  <si>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</si>
  <si>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</si>
  <si>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</si>
  <si>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</si>
  <si>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</si>
  <si>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</si>
  <si>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</si>
  <si>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</si>
  <si>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</si>
  <si>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</si>
  <si>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</si>
  <si>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</si>
  <si>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</si>
  <si>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</si>
  <si>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</si>
  <si>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</si>
  <si>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</si>
  <si>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</si>
  <si>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</si>
  <si>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</si>
  <si>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</si>
  <si>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</si>
  <si>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</si>
  <si>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</si>
  <si>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</si>
  <si>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</si>
  <si>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</si>
  <si>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</si>
  <si>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</si>
  <si>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</si>
  <si>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</si>
  <si>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</si>
  <si>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</si>
  <si>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</si>
  <si>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</si>
  <si>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</si>
  <si>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</si>
  <si>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</si>
  <si>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</si>
  <si>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</si>
  <si>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</si>
  <si>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</si>
  <si>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</si>
  <si>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</si>
  <si>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</si>
  <si>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</si>
  <si>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</si>
  <si>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</si>
  <si>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</si>
  <si>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</si>
  <si>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</si>
  <si>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</si>
  <si>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</si>
  <si>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</si>
  <si>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</si>
  <si>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</si>
  <si>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</si>
  <si>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</si>
  <si>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</si>
  <si>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</si>
  <si>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</si>
  <si>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</si>
  <si>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</si>
  <si>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</si>
  <si>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</si>
  <si>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</si>
  <si>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</si>
  <si>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</si>
  <si>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</si>
  <si>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</si>
  <si>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</si>
  <si>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</si>
  <si>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</si>
  <si>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</si>
  <si>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</si>
  <si>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</si>
  <si>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</si>
  <si>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</si>
  <si>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</si>
  <si>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</si>
  <si>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</si>
  <si>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</si>
  <si>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</si>
  <si>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</si>
  <si>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</si>
  <si>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</si>
  <si>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</si>
  <si>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</si>
  <si>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</si>
  <si>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</si>
  <si>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</si>
  <si>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</si>
  <si>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</si>
  <si>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</si>
  <si>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</si>
  <si>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</si>
  <si>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</si>
  <si>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</si>
  <si>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</si>
  <si>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</si>
  <si>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</si>
  <si>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</si>
  <si>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</si>
  <si>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</si>
  <si>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</si>
  <si>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</si>
  <si>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</si>
  <si>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</si>
  <si>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</si>
  <si>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</si>
  <si>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</si>
  <si>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</si>
  <si>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</si>
  <si>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</si>
  <si>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</si>
  <si>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</si>
  <si>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</si>
  <si>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</si>
  <si>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</si>
  <si>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</si>
  <si>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</si>
  <si>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</si>
  <si>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</si>
  <si>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</si>
  <si>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</si>
  <si>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</si>
  <si>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</si>
  <si>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</si>
  <si>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</si>
  <si>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</si>
  <si>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</si>
  <si>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</si>
  <si>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</si>
  <si>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</si>
  <si>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</si>
  <si>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</si>
  <si>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</si>
  <si>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</si>
  <si>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</si>
  <si>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</si>
  <si>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</si>
  <si>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</si>
  <si>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</si>
  <si>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</si>
  <si>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</si>
  <si>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</si>
  <si>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</si>
  <si>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</si>
  <si>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</si>
  <si>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</si>
  <si>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</si>
  <si>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</si>
  <si>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</si>
  <si>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</si>
  <si>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</si>
  <si>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</si>
  <si>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</si>
  <si>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</si>
  <si>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</si>
  <si>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</si>
  <si>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</si>
  <si>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</si>
  <si>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</si>
  <si>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</si>
  <si>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</si>
  <si>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</si>
  <si>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</si>
  <si>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</si>
  <si>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</si>
  <si>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</si>
  <si>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</si>
  <si>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</si>
  <si>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</si>
  <si>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</si>
  <si>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</si>
  <si>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</si>
  <si>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</si>
  <si>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</si>
  <si>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</si>
  <si>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</si>
  <si>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</si>
  <si>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</si>
  <si>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</si>
  <si>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</si>
  <si>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</si>
  <si>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</si>
  <si>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</si>
  <si>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</si>
  <si>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</si>
  <si>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</si>
  <si>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</si>
  <si>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</si>
  <si>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</si>
  <si>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</si>
  <si>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</si>
  <si>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</si>
  <si>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</si>
  <si>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</si>
  <si>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</si>
  <si>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</si>
  <si>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</si>
  <si>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</si>
  <si>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</si>
  <si>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</si>
  <si>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</si>
  <si>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</si>
  <si>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</si>
  <si>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</si>
  <si>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</si>
  <si>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</si>
  <si>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</si>
  <si>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</si>
  <si>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</si>
  <si>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</si>
  <si>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</si>
  <si>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</si>
  <si>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</si>
  <si>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</si>
  <si>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</si>
  <si>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</si>
  <si>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</si>
  <si>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</si>
  <si>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</si>
  <si>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</si>
  <si>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</si>
  <si>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</si>
  <si>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</si>
  <si>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</si>
  <si>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</si>
  <si>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</si>
  <si>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</si>
  <si>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</si>
  <si>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</si>
  <si>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</si>
  <si>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</si>
  <si>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</si>
  <si>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</si>
  <si>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</si>
  <si>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</si>
  <si>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</si>
  <si>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</si>
  <si>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</si>
  <si>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</si>
  <si>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</si>
  <si>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</si>
  <si>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</si>
  <si>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</si>
  <si>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</si>
  <si>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</si>
  <si>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</si>
  <si>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</si>
  <si>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</si>
  <si>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</si>
  <si>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</si>
  <si>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</si>
  <si>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</si>
  <si>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</si>
  <si>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</si>
  <si>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</si>
  <si>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</si>
  <si>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</si>
  <si>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</si>
  <si>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</si>
  <si>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</si>
  <si>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</si>
  <si>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</si>
  <si>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</si>
  <si>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</si>
  <si>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</si>
  <si>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</si>
  <si>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</si>
  <si>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</si>
  <si>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</si>
  <si>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</si>
  <si>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</si>
  <si>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</si>
  <si>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</si>
  <si>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</si>
  <si>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</si>
  <si>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</si>
  <si>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</si>
  <si>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</si>
  <si>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</si>
  <si>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</si>
  <si>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</si>
  <si>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</si>
  <si>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</si>
  <si>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</si>
  <si>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</si>
  <si>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</si>
  <si>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</si>
  <si>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</si>
  <si>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</si>
  <si>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</si>
  <si>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</si>
  <si>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</si>
  <si>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</si>
  <si>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</si>
  <si>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</si>
  <si>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</si>
  <si>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</si>
  <si>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</si>
  <si>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</si>
  <si>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</si>
  <si>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</si>
  <si>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</si>
  <si>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</si>
  <si>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</si>
  <si>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</si>
  <si>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</si>
  <si>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</si>
  <si>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</si>
  <si>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</si>
  <si>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</si>
  <si>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</si>
  <si>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</si>
  <si>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</si>
  <si>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</si>
  <si>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</si>
  <si>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</si>
  <si>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</si>
  <si>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</si>
  <si>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</si>
  <si>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</si>
  <si>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</si>
  <si>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</si>
  <si>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</si>
  <si>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</si>
  <si>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</si>
  <si>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</si>
  <si>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</si>
  <si>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</si>
  <si>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</si>
  <si>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</si>
  <si>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</si>
  <si>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</si>
  <si>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</si>
  <si>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</si>
  <si>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</si>
  <si>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</si>
  <si>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</si>
  <si>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</si>
  <si>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</si>
  <si>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</si>
  <si>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</si>
  <si>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</si>
  <si>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</si>
  <si>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</si>
  <si>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</si>
  <si>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</si>
  <si>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</si>
  <si>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</si>
  <si>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</si>
  <si>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</si>
  <si>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</si>
  <si>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</si>
  <si>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</si>
  <si>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</si>
  <si>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</si>
  <si>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</si>
  <si>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</si>
  <si>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</si>
  <si>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</si>
  <si>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</si>
  <si>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</si>
  <si>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</si>
  <si>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</si>
  <si>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</si>
  <si>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</si>
  <si>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</si>
  <si>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</si>
  <si>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</si>
  <si>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</si>
  <si>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</si>
  <si>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</si>
  <si>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</si>
  <si>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</si>
  <si>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</si>
  <si>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</si>
  <si>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</si>
  <si>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</si>
  <si>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</si>
  <si>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</si>
  <si>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</si>
  <si>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</si>
  <si>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</si>
  <si>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</si>
  <si>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</si>
  <si>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</si>
  <si>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</si>
  <si>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</si>
  <si>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</si>
  <si>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</si>
  <si>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</si>
  <si>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</si>
  <si>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</si>
  <si>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</si>
  <si>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</si>
  <si>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</si>
  <si>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</si>
  <si>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</si>
  <si>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</si>
  <si>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</si>
  <si>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</si>
  <si>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</si>
  <si>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</si>
  <si>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</si>
  <si>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</si>
  <si>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</si>
  <si>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</si>
  <si>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</si>
  <si>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</si>
  <si>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</si>
  <si>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</si>
  <si>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</si>
  <si>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</si>
  <si>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</si>
  <si>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</si>
  <si>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</si>
  <si>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</si>
  <si>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</si>
  <si>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</si>
  <si>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</si>
  <si>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</si>
  <si>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</si>
  <si>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</si>
  <si>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</si>
  <si>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</si>
  <si>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</si>
  <si>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</si>
  <si>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</si>
  <si>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</si>
  <si>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</si>
  <si>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</si>
  <si>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</si>
  <si>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</si>
  <si>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</si>
  <si>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</si>
  <si>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</si>
  <si>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</si>
  <si>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</si>
  <si>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</si>
  <si>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</si>
  <si>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</si>
  <si>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</si>
  <si>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</si>
  <si>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</si>
  <si>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</si>
  <si>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</si>
  <si>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</si>
  <si>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</si>
  <si>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</si>
  <si>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</si>
  <si>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</si>
  <si>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</si>
  <si>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</si>
  <si>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</si>
  <si>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</si>
  <si>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</si>
  <si>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</si>
  <si>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</si>
  <si>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</si>
  <si>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</si>
  <si>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</si>
  <si>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</si>
  <si>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</si>
  <si>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</si>
  <si>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</si>
  <si>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</si>
  <si>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</si>
  <si>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</si>
  <si>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</si>
  <si>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</si>
  <si>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</si>
  <si>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</si>
  <si>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</si>
  <si>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</si>
  <si>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</si>
  <si>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</si>
  <si>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</si>
  <si>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</si>
  <si>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</si>
  <si>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</si>
  <si>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</si>
  <si>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</si>
  <si>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</si>
  <si>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</si>
  <si>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</si>
  <si>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</si>
  <si>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</si>
  <si>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</si>
  <si>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</si>
  <si>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</si>
  <si>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</si>
  <si>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</si>
  <si>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</si>
  <si>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</si>
  <si>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</si>
  <si>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</si>
  <si>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</si>
  <si>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</si>
  <si>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</si>
  <si>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</si>
  <si>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</si>
  <si>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</si>
  <si>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</si>
  <si>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</si>
  <si>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</si>
  <si>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</si>
  <si>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</si>
  <si>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</si>
  <si>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</si>
  <si>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</si>
  <si>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</si>
  <si>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</si>
  <si>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</si>
  <si>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</si>
  <si>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</si>
  <si>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</si>
  <si>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</si>
  <si>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</si>
  <si>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</si>
  <si>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</si>
  <si>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</si>
  <si>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</si>
  <si>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</si>
  <si>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</si>
  <si>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</si>
  <si>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</si>
  <si>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</si>
  <si>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</si>
  <si>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</si>
  <si>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</si>
  <si>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</si>
  <si>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</si>
  <si>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</si>
  <si>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</si>
  <si>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</si>
  <si>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</si>
  <si>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</si>
  <si>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</si>
  <si>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</si>
  <si>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</si>
  <si>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</si>
  <si>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</si>
  <si>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</si>
  <si>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</si>
  <si>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</si>
  <si>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</si>
  <si>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</si>
  <si>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</si>
  <si>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</si>
  <si>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</si>
  <si>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</si>
  <si>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</si>
  <si>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</si>
  <si>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</si>
  <si>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</si>
  <si>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</si>
  <si>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</si>
  <si>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</si>
  <si>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</si>
  <si>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</si>
  <si>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</si>
  <si>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</si>
  <si>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</si>
  <si>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</si>
  <si>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</si>
  <si>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</si>
  <si>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</si>
  <si>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</si>
  <si>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</si>
  <si>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</si>
  <si>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</si>
  <si>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</si>
  <si>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</si>
  <si>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</si>
  <si>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</si>
  <si>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</si>
  <si>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</si>
  <si>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</si>
  <si>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</si>
  <si>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</si>
  <si>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</si>
  <si>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</si>
  <si>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</si>
  <si>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</si>
  <si>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</si>
  <si>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</si>
  <si>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</si>
  <si>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</si>
  <si>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</si>
  <si>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</si>
  <si>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</si>
  <si>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</si>
  <si>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</si>
  <si>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</si>
  <si>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</si>
  <si>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</si>
  <si>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</si>
  <si>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</si>
  <si>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</si>
  <si>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</si>
  <si>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</si>
  <si>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</si>
  <si>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</si>
  <si>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</si>
  <si>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</si>
  <si>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</si>
  <si>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</si>
  <si>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</si>
  <si>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</si>
  <si>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</si>
  <si>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</si>
  <si>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</si>
  <si>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</si>
  <si>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</si>
  <si>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</si>
  <si>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</si>
  <si>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</si>
  <si>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</si>
  <si>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</si>
  <si>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</si>
  <si>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</si>
  <si>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</si>
  <si>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</si>
  <si>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</si>
  <si>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</si>
  <si>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</si>
  <si>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</si>
  <si>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</si>
  <si>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</si>
  <si>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</si>
  <si>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</si>
  <si>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</si>
  <si>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</si>
  <si>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</si>
  <si>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</si>
  <si>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</si>
  <si>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</si>
  <si>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</si>
  <si>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</si>
  <si>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</si>
  <si>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</si>
  <si>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</si>
  <si>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</si>
  <si>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</si>
  <si>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</si>
  <si>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</si>
  <si>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</si>
  <si>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</si>
  <si>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</si>
  <si>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</si>
  <si>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</si>
  <si>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</si>
  <si>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</si>
  <si>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</si>
  <si>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</si>
  <si>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</si>
  <si>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</si>
  <si>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</si>
  <si>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</si>
  <si>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</si>
  <si>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</si>
  <si>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</si>
  <si>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</si>
  <si>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</si>
  <si>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</si>
  <si>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</si>
  <si>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</si>
  <si>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</si>
  <si>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</si>
  <si>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</si>
  <si>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</si>
  <si>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</si>
  <si>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</si>
  <si>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</si>
  <si>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</si>
  <si>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</si>
  <si>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</si>
  <si>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</si>
  <si>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</si>
  <si>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</si>
  <si>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</si>
  <si>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</si>
  <si>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</si>
  <si>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</si>
  <si>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</si>
  <si>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</si>
  <si>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</si>
  <si>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</si>
  <si>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</si>
  <si>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</si>
  <si>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</si>
  <si>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</si>
  <si>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</si>
  <si>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</si>
  <si>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</si>
  <si>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</si>
  <si>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</si>
  <si>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</si>
  <si>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</si>
  <si>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</si>
  <si>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</si>
  <si>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</si>
  <si>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</si>
  <si>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</si>
  <si>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</si>
  <si>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</si>
  <si>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</si>
  <si>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</si>
  <si>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</si>
  <si>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</si>
  <si>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</si>
  <si>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</si>
  <si>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</si>
  <si>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</si>
  <si>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</si>
  <si>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</si>
  <si>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</si>
  <si>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</si>
  <si>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</si>
  <si>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</si>
  <si>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</si>
  <si>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</si>
  <si>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</si>
  <si>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</si>
  <si>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</si>
  <si>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</si>
  <si>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</si>
  <si>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</si>
  <si>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</si>
  <si>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</si>
  <si>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</si>
  <si>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</si>
  <si>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</si>
  <si>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</si>
  <si>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</si>
  <si>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</si>
  <si>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</si>
  <si>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</si>
  <si>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</si>
  <si>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</si>
  <si>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</si>
  <si>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</si>
  <si>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</si>
  <si>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</si>
  <si>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</si>
  <si>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</si>
  <si>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</si>
  <si>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</si>
  <si>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</si>
  <si>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</si>
  <si>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</si>
  <si>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</si>
  <si>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</si>
  <si>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</si>
  <si>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</si>
  <si>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</si>
  <si>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</si>
  <si>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</si>
  <si>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</si>
  <si>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</si>
  <si>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</si>
  <si>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</si>
  <si>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</si>
  <si>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</si>
  <si>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</si>
  <si>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</si>
  <si>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</si>
  <si>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</si>
  <si>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</si>
  <si>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</si>
  <si>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</si>
  <si>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</si>
  <si>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</si>
  <si>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</si>
  <si>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</si>
  <si>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</si>
  <si>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</si>
  <si>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</si>
  <si>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</si>
  <si>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</si>
  <si>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</si>
  <si>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</si>
  <si>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</si>
  <si>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</si>
  <si>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</si>
  <si>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</si>
  <si>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</si>
  <si>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</si>
  <si>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</si>
  <si>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</si>
  <si>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</si>
  <si>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</si>
  <si>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</si>
  <si>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</si>
  <si>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</si>
  <si>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</si>
  <si>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</si>
  <si>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</si>
  <si>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</si>
  <si>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</si>
  <si>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</si>
  <si>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</si>
  <si>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</si>
  <si>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</si>
  <si>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</si>
  <si>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</si>
  <si>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</si>
  <si>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</si>
  <si>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</si>
  <si>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</si>
  <si>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</si>
  <si>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</si>
  <si>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</si>
  <si>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</si>
  <si>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</si>
  <si>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</si>
  <si>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</si>
  <si>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</si>
  <si>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</si>
  <si>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</si>
  <si>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</si>
  <si>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</si>
  <si>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</si>
  <si>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</si>
  <si>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</si>
  <si>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</si>
  <si>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</si>
  <si>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</si>
  <si>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</si>
  <si>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</si>
  <si>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</si>
  <si>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</si>
  <si>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</si>
  <si>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</si>
  <si>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</si>
  <si>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</si>
  <si>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</si>
  <si>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</si>
  <si>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</si>
  <si>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</si>
  <si>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</si>
  <si>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</si>
  <si>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</si>
  <si>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</si>
  <si>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</si>
  <si>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</si>
  <si>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</si>
  <si>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</si>
  <si>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</si>
  <si>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</si>
  <si>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</si>
  <si>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</si>
  <si>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</si>
  <si>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</si>
  <si>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</si>
  <si>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</si>
  <si>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</si>
  <si>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</si>
  <si>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</si>
  <si>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</si>
  <si>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</si>
  <si>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</si>
  <si>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</si>
  <si>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</si>
  <si>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</si>
  <si>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</si>
  <si>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</si>
  <si>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</si>
  <si>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</si>
  <si>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</si>
  <si>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</si>
  <si>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</si>
  <si>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</si>
  <si>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</si>
  <si>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</si>
  <si>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</si>
  <si>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</si>
  <si>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</si>
  <si>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</si>
  <si>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</si>
  <si>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</si>
  <si>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</si>
  <si>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</si>
  <si>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</si>
  <si>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</si>
  <si>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</si>
  <si>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</si>
  <si>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</si>
  <si>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</si>
  <si>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</si>
  <si>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</si>
  <si>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</si>
  <si>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</si>
  <si>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</si>
  <si>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</si>
  <si>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</si>
  <si>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</si>
  <si>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</si>
  <si>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</si>
  <si>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</si>
  <si>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</si>
  <si>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</si>
  <si>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</si>
  <si>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</si>
  <si>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</si>
  <si>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</si>
  <si>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</si>
  <si>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</si>
  <si>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</si>
  <si>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</si>
  <si>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</si>
  <si>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</si>
  <si>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</si>
  <si>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</si>
  <si>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</si>
  <si>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</si>
  <si>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</si>
  <si>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</si>
  <si>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</si>
  <si>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</si>
  <si>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</si>
  <si>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</si>
  <si>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</si>
  <si>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</si>
  <si>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</si>
  <si>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</si>
  <si>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</si>
  <si>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</si>
  <si>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</si>
  <si>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</si>
  <si>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</si>
  <si>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</si>
  <si>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</si>
  <si>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</si>
  <si>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</si>
  <si>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</si>
  <si>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</si>
  <si>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</si>
  <si>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</si>
  <si>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</si>
  <si>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</si>
  <si>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</si>
  <si>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</si>
  <si>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</si>
  <si>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</si>
  <si>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</si>
  <si>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</si>
  <si>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</si>
  <si>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</si>
  <si>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</si>
  <si>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</si>
  <si>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</si>
  <si>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</si>
  <si>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</si>
  <si>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</si>
  <si>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</si>
  <si>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</si>
  <si>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</si>
  <si>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</si>
  <si>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</si>
  <si>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</si>
  <si>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</si>
  <si>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</si>
  <si>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</si>
  <si>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</si>
  <si>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</si>
  <si>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</si>
  <si>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</si>
  <si>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</si>
  <si>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</si>
  <si>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</si>
  <si>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</si>
  <si>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</si>
  <si>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</si>
  <si>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</si>
  <si>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</si>
  <si>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</si>
  <si>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</si>
  <si>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</si>
  <si>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</si>
  <si>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</si>
  <si>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</si>
  <si>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</si>
  <si>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</si>
  <si>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</si>
  <si>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</si>
  <si>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</si>
  <si>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</si>
  <si>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</si>
  <si>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</si>
  <si>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</si>
  <si>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</si>
  <si>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</si>
  <si>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</si>
  <si>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</si>
  <si>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</si>
  <si>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</si>
  <si>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</si>
  <si>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</si>
  <si>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</si>
  <si>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</si>
  <si>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</si>
  <si>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</si>
  <si>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</si>
  <si>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</si>
  <si>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</si>
  <si>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</si>
  <si>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</si>
  <si>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</si>
  <si>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</si>
  <si>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</si>
  <si>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</si>
  <si>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</si>
  <si>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</si>
  <si>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</si>
  <si>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</si>
  <si>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</si>
  <si>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</si>
  <si>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</si>
  <si>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</si>
  <si>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</si>
  <si>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</si>
  <si>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</si>
  <si>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</si>
  <si>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</si>
  <si>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</si>
  <si>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</si>
  <si>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</si>
  <si>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</si>
  <si>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</si>
  <si>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</si>
  <si>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</si>
  <si>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</si>
  <si>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</si>
  <si>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</si>
  <si>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</si>
  <si>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</si>
  <si>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</si>
  <si>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</si>
  <si>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</si>
  <si>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</si>
  <si>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</si>
  <si>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</si>
  <si>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</si>
  <si>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</si>
  <si>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</si>
  <si>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</si>
  <si>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</si>
  <si>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</si>
  <si>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</si>
  <si>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</si>
  <si>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</si>
  <si>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</si>
  <si>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</si>
  <si>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</si>
  <si>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</si>
  <si>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</si>
  <si>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</si>
  <si>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</si>
  <si>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</si>
  <si>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</si>
  <si>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</si>
  <si>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</si>
  <si>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</si>
  <si>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</si>
  <si>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</si>
  <si>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</si>
  <si>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</si>
  <si>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</si>
  <si>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</si>
  <si>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</si>
  <si>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</si>
  <si>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</si>
  <si>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</si>
  <si>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</si>
  <si>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</si>
  <si>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</si>
  <si>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</si>
  <si>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</si>
  <si>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</si>
  <si>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</si>
  <si>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</si>
  <si>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</si>
  <si>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</si>
  <si>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</si>
  <si>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</si>
  <si>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</si>
  <si>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</si>
  <si>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</si>
  <si>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</si>
  <si>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</si>
  <si>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</si>
  <si>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</si>
  <si>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</si>
  <si>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</si>
  <si>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</si>
  <si>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</si>
  <si>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</si>
  <si>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</si>
  <si>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</si>
  <si>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</si>
  <si>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</si>
  <si>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</si>
  <si>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</si>
  <si>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</si>
  <si>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</si>
  <si>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</si>
  <si>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</si>
  <si>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</si>
  <si>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</si>
  <si>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</si>
  <si>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</si>
  <si>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</si>
  <si>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</si>
  <si>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</si>
  <si>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</si>
  <si>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</si>
  <si>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</si>
  <si>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</si>
  <si>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</si>
  <si>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</si>
  <si>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</si>
  <si>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</si>
  <si>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</si>
  <si>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</si>
  <si>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</si>
  <si>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</si>
  <si>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</si>
  <si>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</si>
  <si>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</si>
  <si>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</si>
  <si>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</si>
  <si>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</si>
  <si>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</si>
  <si>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</si>
  <si>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</si>
  <si>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</si>
  <si>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</si>
  <si>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</si>
  <si>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</si>
  <si>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</si>
  <si>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</si>
  <si>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</si>
  <si>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</si>
  <si>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</si>
  <si>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</si>
  <si>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</si>
  <si>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</si>
  <si>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</si>
  <si>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</si>
  <si>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</si>
  <si>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</si>
  <si>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</si>
  <si>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</si>
  <si>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</si>
  <si>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</si>
  <si>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</si>
  <si>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</si>
  <si>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</si>
  <si>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</si>
  <si>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</si>
  <si>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</si>
  <si>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</si>
  <si>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</si>
  <si>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</si>
  <si>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</si>
  <si>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</si>
  <si>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</si>
  <si>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</si>
  <si>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</si>
  <si>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</si>
  <si>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</si>
  <si>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</si>
  <si>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</si>
  <si>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</si>
  <si>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</si>
  <si>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</si>
  <si>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</si>
  <si>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</si>
  <si>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</si>
  <si>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</si>
  <si>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</si>
  <si>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</si>
  <si>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</si>
  <si>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</si>
  <si>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</si>
  <si>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</si>
  <si>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</si>
  <si>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</si>
  <si>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</si>
  <si>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</si>
  <si>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</si>
  <si>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</si>
  <si>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</si>
  <si>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</si>
  <si>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</si>
  <si>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</si>
  <si>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</si>
  <si>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</si>
  <si>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</si>
  <si>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</si>
  <si>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</si>
  <si>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</si>
  <si>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</si>
  <si>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</si>
  <si>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</si>
  <si>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</si>
  <si>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</si>
  <si>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</si>
  <si>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</si>
  <si>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</si>
  <si>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</si>
  <si>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</si>
  <si>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</si>
  <si>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</si>
  <si>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</si>
  <si>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</si>
  <si>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</si>
  <si>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</si>
  <si>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</si>
  <si>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</si>
  <si>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</si>
  <si>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</si>
  <si>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</si>
  <si>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</si>
  <si>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</si>
  <si>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</si>
  <si>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</si>
  <si>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</si>
  <si>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</si>
  <si>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</si>
  <si>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</si>
  <si>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</si>
  <si>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</si>
  <si>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</si>
  <si>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</si>
  <si>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</si>
  <si>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</si>
  <si>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</si>
  <si>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</si>
  <si>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</si>
  <si>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</si>
  <si>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</si>
  <si>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</si>
  <si>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</si>
  <si>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</si>
  <si>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</si>
  <si>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</si>
  <si>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</si>
  <si>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</si>
  <si>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</si>
  <si>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</si>
  <si>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</si>
  <si>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</si>
  <si>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</si>
  <si>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</si>
  <si>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</si>
  <si>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</si>
  <si>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</si>
  <si>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</si>
  <si>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</si>
  <si>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</si>
  <si>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</si>
  <si>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</si>
  <si>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</si>
  <si>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</si>
  <si>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</si>
  <si>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</si>
  <si>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</si>
  <si>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</si>
  <si>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</si>
  <si>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</si>
  <si>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</si>
  <si>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</si>
  <si>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</si>
  <si>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</si>
  <si>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</si>
  <si>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</si>
  <si>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</si>
  <si>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</si>
  <si>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</si>
  <si>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</si>
  <si>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</si>
  <si>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</si>
  <si>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</si>
  <si>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</si>
  <si>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</si>
  <si>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</si>
  <si>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</si>
  <si>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</si>
  <si>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</si>
  <si>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</si>
  <si>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</si>
  <si>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</si>
  <si>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</si>
  <si>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</si>
  <si>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</si>
  <si>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</si>
  <si>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</si>
  <si>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</si>
  <si>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</si>
  <si>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</si>
  <si>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</si>
  <si>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</si>
  <si>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</si>
  <si>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</si>
  <si>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</si>
  <si>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</si>
  <si>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</si>
  <si>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</si>
  <si>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</si>
  <si>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</si>
  <si>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</si>
  <si>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</si>
  <si>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</si>
  <si>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</si>
  <si>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</si>
  <si>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</si>
  <si>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</si>
  <si>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</si>
  <si>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</si>
  <si>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</si>
  <si>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</si>
  <si>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</si>
  <si>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</si>
  <si>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</si>
  <si>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</si>
  <si>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</si>
  <si>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</si>
  <si>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</si>
  <si>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</si>
  <si>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</si>
  <si>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</si>
  <si>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</si>
  <si>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</si>
  <si>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</si>
  <si>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</si>
  <si>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</si>
  <si>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</si>
  <si>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</si>
  <si>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</si>
  <si>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</si>
  <si>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</si>
  <si>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</si>
  <si>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</si>
  <si>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</si>
  <si>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</si>
  <si>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</si>
  <si>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</si>
  <si>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</si>
  <si>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</si>
  <si>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</si>
  <si>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</si>
  <si>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</si>
  <si>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</si>
  <si>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</si>
  <si>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</si>
  <si>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</si>
  <si>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</si>
  <si>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</si>
  <si>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</si>
  <si>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</si>
  <si>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</si>
  <si>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</si>
  <si>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</si>
  <si>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</si>
  <si>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</si>
  <si>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</si>
  <si>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</si>
  <si>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</si>
  <si>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</si>
  <si>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</si>
  <si>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</si>
  <si>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</si>
  <si>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</si>
  <si>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</si>
  <si>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</si>
  <si>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</si>
  <si>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</si>
  <si>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</si>
  <si>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</si>
  <si>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</si>
  <si>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</si>
  <si>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</si>
  <si>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</si>
  <si>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</si>
  <si>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</si>
  <si>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</si>
  <si>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</si>
  <si>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</si>
  <si>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</si>
  <si>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</si>
  <si>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</si>
  <si>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</si>
  <si>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</si>
  <si>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</si>
  <si>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</si>
  <si>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</si>
  <si>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</si>
  <si>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</si>
  <si>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</si>
  <si>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</si>
  <si>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</si>
  <si>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</si>
  <si>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</si>
  <si>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</si>
  <si>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</si>
  <si>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</si>
  <si>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</si>
  <si>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</si>
  <si>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</si>
  <si>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</si>
  <si>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</si>
  <si>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</si>
  <si>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</si>
  <si>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</si>
  <si>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</si>
  <si>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</si>
  <si>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</si>
  <si>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</si>
  <si>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</si>
  <si>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</si>
  <si>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</si>
  <si>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</si>
  <si>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</si>
  <si>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</si>
  <si>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</si>
  <si>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</si>
  <si>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</si>
  <si>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</si>
  <si>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</si>
  <si>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</si>
  <si>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</si>
  <si>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</si>
  <si>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</si>
  <si>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</si>
  <si>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</si>
  <si>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</si>
  <si>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</si>
  <si>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</si>
  <si>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</si>
  <si>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</si>
  <si>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</si>
  <si>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</si>
  <si>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</si>
  <si>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</si>
  <si>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</si>
  <si>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</si>
  <si>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</si>
  <si>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</si>
  <si>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</si>
  <si>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</si>
  <si>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</si>
  <si>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</si>
  <si>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</si>
  <si>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</si>
  <si>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</si>
  <si>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</si>
  <si>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</si>
  <si>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</si>
  <si>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</si>
  <si>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</si>
  <si>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</si>
  <si>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</si>
  <si>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</si>
  <si>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</si>
  <si>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</si>
  <si>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</si>
  <si>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</si>
  <si>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</si>
  <si>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</si>
  <si>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</si>
  <si>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</si>
  <si>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</si>
  <si>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</si>
  <si>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</si>
  <si>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</si>
  <si>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</si>
  <si>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</si>
  <si>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</si>
  <si>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</si>
  <si>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</si>
  <si>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</si>
  <si>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</si>
  <si>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</si>
  <si>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</si>
  <si>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</si>
  <si>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</si>
  <si>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</si>
  <si>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</si>
  <si>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</si>
  <si>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</si>
  <si>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</si>
  <si>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</si>
  <si>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</si>
  <si>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</si>
  <si>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</si>
  <si>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</si>
  <si>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</si>
  <si>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</si>
  <si>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</si>
  <si>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</si>
  <si>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</si>
  <si>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</si>
  <si>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</si>
  <si>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</si>
  <si>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</si>
  <si>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</si>
  <si>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</si>
  <si>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</si>
  <si>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</si>
  <si>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</si>
  <si>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</si>
  <si>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</si>
  <si>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</si>
  <si>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</si>
  <si>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</si>
  <si>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</si>
  <si>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</si>
  <si>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</si>
  <si>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</si>
  <si>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</si>
  <si>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</si>
  <si>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</si>
  <si>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</si>
  <si>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</si>
  <si>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</si>
  <si>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</si>
  <si>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</si>
  <si>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</si>
  <si>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</si>
  <si>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</si>
  <si>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</si>
  <si>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</si>
  <si>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</si>
  <si>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</si>
  <si>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</si>
  <si>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</si>
  <si>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</si>
  <si>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</si>
  <si>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</si>
  <si>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</si>
  <si>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</si>
  <si>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</si>
  <si>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</si>
  <si>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</si>
  <si>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</si>
  <si>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</si>
  <si>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</si>
  <si>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</si>
  <si>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</si>
  <si>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</si>
  <si>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</si>
  <si>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</si>
  <si>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</si>
  <si>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</si>
  <si>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</si>
  <si>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</si>
  <si>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</si>
  <si>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</si>
  <si>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</si>
  <si>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</si>
  <si>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</si>
  <si>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</si>
  <si>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</si>
  <si>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</si>
  <si>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</si>
  <si>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</si>
  <si>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</si>
  <si>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</si>
  <si>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</si>
  <si>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</si>
  <si>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</si>
  <si>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</si>
  <si>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</si>
  <si>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</si>
  <si>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</si>
  <si>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</si>
  <si>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</si>
  <si>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</si>
  <si>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</si>
  <si>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</si>
  <si>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</si>
  <si>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</si>
  <si>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</si>
  <si>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</si>
  <si>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</si>
  <si>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</si>
  <si>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</si>
  <si>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</si>
  <si>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</si>
  <si>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</si>
  <si>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</si>
  <si>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</si>
  <si>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</si>
  <si>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</si>
  <si>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</si>
  <si>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</si>
  <si>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</si>
  <si>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</si>
  <si>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</si>
  <si>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</si>
  <si>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</si>
  <si>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</si>
  <si>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</si>
  <si>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</si>
  <si>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</si>
  <si>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</si>
  <si>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</si>
  <si>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</si>
  <si>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</si>
  <si>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</si>
  <si>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</si>
  <si>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</si>
  <si>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</si>
  <si>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</si>
  <si>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</si>
  <si>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</si>
  <si>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</si>
  <si>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</si>
  <si>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</si>
  <si>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</si>
  <si>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</si>
  <si>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</si>
  <si>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</si>
  <si>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</si>
  <si>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</si>
  <si>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</si>
  <si>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</si>
  <si>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</si>
  <si>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</si>
  <si>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</si>
  <si>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</si>
  <si>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</si>
  <si>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</si>
  <si>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</si>
  <si>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</si>
  <si>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</si>
  <si>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</si>
  <si>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</si>
  <si>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</si>
  <si>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</si>
  <si>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</si>
  <si>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</si>
  <si>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</si>
  <si>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</si>
  <si>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</si>
  <si>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</si>
  <si>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</si>
  <si>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</si>
  <si>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</si>
  <si>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</si>
  <si>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</si>
  <si>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</si>
  <si>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</si>
  <si>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</si>
  <si>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</si>
  <si>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</si>
  <si>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</si>
  <si>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</si>
  <si>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</si>
  <si>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</si>
  <si>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</si>
  <si>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</si>
  <si>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</si>
  <si>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</si>
  <si>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</si>
  <si>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</si>
  <si>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</si>
  <si>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</si>
  <si>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</si>
  <si>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</si>
  <si>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</si>
  <si>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</si>
  <si>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</si>
  <si>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</si>
  <si>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</si>
  <si>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</si>
  <si>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</si>
  <si>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</si>
  <si>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</si>
  <si>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</si>
  <si>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</si>
  <si>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</si>
  <si>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</si>
  <si>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</si>
  <si>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</si>
  <si>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</si>
  <si>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</si>
  <si>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</si>
  <si>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</si>
  <si>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</si>
  <si>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</si>
  <si>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</si>
  <si>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</si>
  <si>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</si>
  <si>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</si>
  <si>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</si>
  <si>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</si>
  <si>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</si>
  <si>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</si>
  <si>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</si>
  <si>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</si>
  <si>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</si>
  <si>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</si>
  <si>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</si>
  <si>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</si>
  <si>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</si>
  <si>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</si>
  <si>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</si>
  <si>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</si>
  <si>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</si>
  <si>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</si>
  <si>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</si>
  <si>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</si>
  <si>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</si>
  <si>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</si>
  <si>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</si>
  <si>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</si>
  <si>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</si>
  <si>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</si>
  <si>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</si>
  <si>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</si>
  <si>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</si>
  <si>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</si>
  <si>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</si>
  <si>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</si>
  <si>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</si>
  <si>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</si>
  <si>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</si>
  <si>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</si>
  <si>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</si>
  <si>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</si>
  <si>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</si>
  <si>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</si>
  <si>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</si>
  <si>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</si>
  <si>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</si>
  <si>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</si>
  <si>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</si>
  <si>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</si>
  <si>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</si>
  <si>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</si>
  <si>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</si>
  <si>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</si>
  <si>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</si>
  <si>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</si>
  <si>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</si>
  <si>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</si>
  <si>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</si>
  <si>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</si>
  <si>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</si>
  <si>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</si>
  <si>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</si>
  <si>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</si>
  <si>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</si>
  <si>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</si>
  <si>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</si>
  <si>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</si>
  <si>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</si>
  <si>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</si>
  <si>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</si>
  <si>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</si>
  <si>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</si>
  <si>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</si>
  <si>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</si>
  <si>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</si>
  <si>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</si>
  <si>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</si>
  <si>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</si>
  <si>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</si>
  <si>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</si>
  <si>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</si>
  <si>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</si>
  <si>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</si>
  <si>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</si>
  <si>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</si>
  <si>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</si>
  <si>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</si>
  <si>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</si>
  <si>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</si>
  <si>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</si>
  <si>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</si>
  <si>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</si>
  <si>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</si>
  <si>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</si>
  <si>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</si>
  <si>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</si>
  <si>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</si>
  <si>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</si>
  <si>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</si>
  <si>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</si>
  <si>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</si>
  <si>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</si>
  <si>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</si>
  <si>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</si>
  <si>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</si>
  <si>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</si>
  <si>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</si>
  <si>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</si>
  <si>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</si>
  <si>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</si>
  <si>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</si>
  <si>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</si>
  <si>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</si>
  <si>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</si>
  <si>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</si>
  <si>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</si>
  <si>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</si>
  <si>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</si>
  <si>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</si>
  <si>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</si>
  <si>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</si>
  <si>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</si>
  <si>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</si>
  <si>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</si>
  <si>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</si>
  <si>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</si>
  <si>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</si>
  <si>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</si>
  <si>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</si>
  <si>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</si>
  <si>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</si>
  <si>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</si>
  <si>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</si>
  <si>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</si>
  <si>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</si>
  <si>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</si>
  <si>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</si>
  <si>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</si>
  <si>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</si>
  <si>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</si>
  <si>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</si>
  <si>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</si>
  <si>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</si>
  <si>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</si>
  <si>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</si>
  <si>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</si>
  <si>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</si>
  <si>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</si>
  <si>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</si>
  <si>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</si>
  <si>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</si>
  <si>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</si>
  <si>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</si>
  <si>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</si>
  <si>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</si>
  <si>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</si>
  <si>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</si>
  <si>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</si>
  <si>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</si>
  <si>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</si>
  <si>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</si>
  <si>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</si>
  <si>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</si>
  <si>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</si>
  <si>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</si>
  <si>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</si>
  <si>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</si>
  <si>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</si>
  <si>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</si>
  <si>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</si>
  <si>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</si>
  <si>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</si>
  <si>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</si>
  <si>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</si>
  <si>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</si>
  <si>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</si>
  <si>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</si>
  <si>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</si>
  <si>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</si>
  <si>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</si>
  <si>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</si>
  <si>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</si>
  <si>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</si>
  <si>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</si>
  <si>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</si>
  <si>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</si>
  <si>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</si>
  <si>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</si>
  <si>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</si>
  <si>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</si>
  <si>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</si>
  <si>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</si>
  <si>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</si>
  <si>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</si>
  <si>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</si>
  <si>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</si>
  <si>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</si>
  <si>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</si>
  <si>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</si>
  <si>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</si>
  <si>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</si>
  <si>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</si>
  <si>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</si>
  <si>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</si>
  <si>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</si>
  <si>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</si>
  <si>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</si>
  <si>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</si>
  <si>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</si>
  <si>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</si>
  <si>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</si>
  <si>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</si>
  <si>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</si>
  <si>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</si>
  <si>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</si>
  <si>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</si>
  <si>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</si>
  <si>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</si>
  <si>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</si>
  <si>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</si>
  <si>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</si>
  <si>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</si>
  <si>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</si>
  <si>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</si>
  <si>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</si>
  <si>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</si>
  <si>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</si>
  <si>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</si>
  <si>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</si>
  <si>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</si>
  <si>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</si>
  <si>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</si>
  <si>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</si>
  <si>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</si>
  <si>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</si>
  <si>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</si>
  <si>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</si>
  <si>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</si>
  <si>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</si>
  <si>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</si>
  <si>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</si>
  <si>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</si>
  <si>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</si>
  <si>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</si>
  <si>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</si>
  <si>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</si>
  <si>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</si>
  <si>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</si>
  <si>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</si>
  <si>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</si>
  <si>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</si>
  <si>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</si>
  <si>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</si>
  <si>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</si>
  <si>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</si>
  <si>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</si>
  <si>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</si>
  <si>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</si>
  <si>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</si>
  <si>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</si>
  <si>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</si>
  <si>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</si>
  <si>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</si>
  <si>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</si>
  <si>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</si>
  <si>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</si>
  <si>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</si>
  <si>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</si>
  <si>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</si>
  <si>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</si>
  <si>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</si>
  <si>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</si>
  <si>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</si>
  <si>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</si>
  <si>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</si>
  <si>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</si>
  <si>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</si>
  <si>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</si>
  <si>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</si>
  <si>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</si>
  <si>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</si>
  <si>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</si>
  <si>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</si>
  <si>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</si>
  <si>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</si>
  <si>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</si>
  <si>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</si>
  <si>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</si>
  <si>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</si>
  <si>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</si>
  <si>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</si>
  <si>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</si>
  <si>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</si>
  <si>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</si>
  <si>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</si>
  <si>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</si>
  <si>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</si>
  <si>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</si>
  <si>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</si>
  <si>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</si>
  <si>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</si>
  <si>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</si>
  <si>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</si>
  <si>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</si>
  <si>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</si>
  <si>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</si>
  <si>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</si>
  <si>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</si>
  <si>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</si>
  <si>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</si>
  <si>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</si>
  <si>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</si>
  <si>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</si>
  <si>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</si>
  <si>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</si>
  <si>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</si>
  <si>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</si>
  <si>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</si>
  <si>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</si>
  <si>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</si>
  <si>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</si>
  <si>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</si>
  <si>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</si>
  <si>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</si>
  <si>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</si>
  <si>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</si>
  <si>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</si>
  <si>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</si>
  <si>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</si>
  <si>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</si>
  <si>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</si>
  <si>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</si>
  <si>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</si>
  <si>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</si>
  <si>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</si>
  <si>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</si>
  <si>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</si>
  <si>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</si>
  <si>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</si>
  <si>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</si>
  <si>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</si>
  <si>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</si>
  <si>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</si>
  <si>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</si>
  <si>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</si>
  <si>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</si>
  <si>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</si>
  <si>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</si>
  <si>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</si>
  <si>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</si>
  <si>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</si>
  <si>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</si>
  <si>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</si>
  <si>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</si>
  <si>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</si>
  <si>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</si>
  <si>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</si>
  <si>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</si>
  <si>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</si>
  <si>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</si>
  <si>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</si>
  <si>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</si>
  <si>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</si>
  <si>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</si>
  <si>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</si>
  <si>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</si>
  <si>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</si>
  <si>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</si>
  <si>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</si>
  <si>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</si>
  <si>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</si>
  <si>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</si>
  <si>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</si>
  <si>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</si>
  <si>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</si>
  <si>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</si>
  <si>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</si>
  <si>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</si>
  <si>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</si>
  <si>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</si>
  <si>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</si>
  <si>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</si>
  <si>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</si>
  <si>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</si>
  <si>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</si>
  <si>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</si>
  <si>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</si>
  <si>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</si>
  <si>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</si>
  <si>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</si>
  <si>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</si>
  <si>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</si>
  <si>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</si>
  <si>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</si>
  <si>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</si>
  <si>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</si>
  <si>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</si>
  <si>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</si>
  <si>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</si>
  <si>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</si>
  <si>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</si>
  <si>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</si>
  <si>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</si>
  <si>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</si>
  <si>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</si>
  <si>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</si>
  <si>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</si>
  <si>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</si>
  <si>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</si>
  <si>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</si>
  <si>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</si>
  <si>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</si>
  <si>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</si>
  <si>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</si>
  <si>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</si>
  <si>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</si>
  <si>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</si>
  <si>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</si>
  <si>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</si>
  <si>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</si>
  <si>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</si>
  <si>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</si>
  <si>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</si>
  <si>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</si>
  <si>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</si>
  <si>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</si>
  <si>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</si>
  <si>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</si>
  <si>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</si>
  <si>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</si>
  <si>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</si>
  <si>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</si>
  <si>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</si>
  <si>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</si>
  <si>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</si>
  <si>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</si>
  <si>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</si>
  <si>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</si>
  <si>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</si>
  <si>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</si>
  <si>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</si>
  <si>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</si>
  <si>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</si>
  <si>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</si>
  <si>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</si>
  <si>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</si>
  <si>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</si>
  <si>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</si>
  <si>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</si>
  <si>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</si>
  <si>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</si>
  <si>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</si>
  <si>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</si>
  <si>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</si>
  <si>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</si>
  <si>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</si>
  <si>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</si>
  <si>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</si>
  <si>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</si>
  <si>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</si>
  <si>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</si>
  <si>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</si>
  <si>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</si>
  <si>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</si>
  <si>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</si>
  <si>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</si>
  <si>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</si>
  <si>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</si>
  <si>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</si>
  <si>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</si>
  <si>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</si>
  <si>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</si>
  <si>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</si>
  <si>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</si>
  <si>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</si>
  <si>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</si>
  <si>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</si>
  <si>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</si>
  <si>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</si>
  <si>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</si>
  <si>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</si>
  <si>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</si>
  <si>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</si>
  <si>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</si>
  <si>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</si>
  <si>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</si>
  <si>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</si>
  <si>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</si>
  <si>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</si>
  <si>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</si>
  <si>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</si>
  <si>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</si>
  <si>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</si>
  <si>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</si>
  <si>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</si>
  <si>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</si>
  <si>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</si>
  <si>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</si>
  <si>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</si>
  <si>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</si>
  <si>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</si>
  <si>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</si>
  <si>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</si>
  <si>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</si>
  <si>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</si>
  <si>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</si>
  <si>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</si>
  <si>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</si>
  <si>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</si>
  <si>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</si>
  <si>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</si>
  <si>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</si>
  <si>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</si>
  <si>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</si>
  <si>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</si>
  <si>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</si>
  <si>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</si>
  <si>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</si>
  <si>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</si>
  <si>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</si>
  <si>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</si>
  <si>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</si>
  <si>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</si>
  <si>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</si>
  <si>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</si>
  <si>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</si>
  <si>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</si>
  <si>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</si>
  <si>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</si>
  <si>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</si>
  <si>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</si>
  <si>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</si>
  <si>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</si>
  <si>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</si>
  <si>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</si>
  <si>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</si>
  <si>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</si>
  <si>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</si>
  <si>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</si>
  <si>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</si>
  <si>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</si>
  <si>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</si>
  <si>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</si>
  <si>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</si>
  <si>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</si>
  <si>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</si>
  <si>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</si>
  <si>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</si>
  <si>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</si>
  <si>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</si>
  <si>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</si>
  <si>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</si>
  <si>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</si>
  <si>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</si>
  <si>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</si>
  <si>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</si>
  <si>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</si>
  <si>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</si>
  <si>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</si>
  <si>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</si>
  <si>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</si>
  <si>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</si>
  <si>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</si>
  <si>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</si>
  <si>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</si>
  <si>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</si>
  <si>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</si>
  <si>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</si>
  <si>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</si>
  <si>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</si>
  <si>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</si>
  <si>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</si>
  <si>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</si>
  <si>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</si>
  <si>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</si>
  <si>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</si>
  <si>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</si>
  <si>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</si>
  <si>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</si>
  <si>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</si>
  <si>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</si>
  <si>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</si>
  <si>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</si>
  <si>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</si>
  <si>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</si>
  <si>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</si>
  <si>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</si>
  <si>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</si>
  <si>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</si>
  <si>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</si>
  <si>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</si>
  <si>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</si>
  <si>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</si>
  <si>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</si>
  <si>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</si>
  <si>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</si>
  <si>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</si>
  <si>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</si>
  <si>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</si>
  <si>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</si>
  <si>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</si>
  <si>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</si>
  <si>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</si>
  <si>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</si>
  <si>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</si>
  <si>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</si>
  <si>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</si>
  <si>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</si>
  <si>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</si>
  <si>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</si>
  <si>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</si>
  <si>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</si>
  <si>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</si>
  <si>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</si>
  <si>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</si>
  <si>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</si>
  <si>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</si>
  <si>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</si>
  <si>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</si>
  <si>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</si>
  <si>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</si>
  <si>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</si>
  <si>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</si>
  <si>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</si>
  <si>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</si>
  <si>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</si>
  <si>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</si>
  <si>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</si>
  <si>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</si>
  <si>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</si>
  <si>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</si>
  <si>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</si>
  <si>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</si>
  <si>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</si>
  <si>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</si>
  <si>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</si>
  <si>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</si>
  <si>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</si>
  <si>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</si>
  <si>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</si>
  <si>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</si>
  <si>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</si>
  <si>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</si>
  <si>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</si>
  <si>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</si>
  <si>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</si>
  <si>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</si>
  <si>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</si>
  <si>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</si>
  <si>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</si>
  <si>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</si>
  <si>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</si>
  <si>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</si>
  <si>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</si>
  <si>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</si>
  <si>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</si>
  <si>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</si>
  <si>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</si>
  <si>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</si>
  <si>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</si>
  <si>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</si>
  <si>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</si>
  <si>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</si>
  <si>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</si>
  <si>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</si>
  <si>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</si>
  <si>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</si>
  <si>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</si>
  <si>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</si>
  <si>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</si>
  <si>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</si>
  <si>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</si>
  <si>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</si>
  <si>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</si>
  <si>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</si>
  <si>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</si>
  <si>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</si>
  <si>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</si>
  <si>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</si>
  <si>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</si>
  <si>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</si>
  <si>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</si>
  <si>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</si>
  <si>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</si>
  <si>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</si>
  <si>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</si>
  <si>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</si>
  <si>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</si>
  <si>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</si>
  <si>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</si>
  <si>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</si>
  <si>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</si>
  <si>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</si>
  <si>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</si>
  <si>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</si>
  <si>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</si>
  <si>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</si>
  <si>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</si>
  <si>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</si>
  <si>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</si>
  <si>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</si>
  <si>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</si>
  <si>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</si>
  <si>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</si>
  <si>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</si>
  <si>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</si>
  <si>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</si>
  <si>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</si>
  <si>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</si>
  <si>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</si>
  <si>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</si>
  <si>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</si>
  <si>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</si>
  <si>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</si>
  <si>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</si>
  <si>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</si>
  <si>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</si>
  <si>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</si>
  <si>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</si>
  <si>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</si>
  <si>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</si>
  <si>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</si>
  <si>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</si>
  <si>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</si>
  <si>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</si>
  <si>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</si>
  <si>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</si>
  <si>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</si>
  <si>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</si>
  <si>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</si>
  <si>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</si>
  <si>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</si>
  <si>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</si>
  <si>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</si>
  <si>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</si>
  <si>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</si>
  <si>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</si>
  <si>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</si>
  <si>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</si>
  <si>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</si>
  <si>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</si>
  <si>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</si>
  <si>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</si>
  <si>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</si>
  <si>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</si>
  <si>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</si>
  <si>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</si>
  <si>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</si>
  <si>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</si>
  <si>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</si>
  <si>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</si>
  <si>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</si>
  <si>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</si>
  <si>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</si>
  <si>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</si>
  <si>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</si>
  <si>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</si>
  <si>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</si>
  <si>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</si>
  <si>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</si>
  <si>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</si>
  <si>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</si>
  <si>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</si>
  <si>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</si>
  <si>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</si>
  <si>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</si>
  <si>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</si>
  <si>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</si>
  <si>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</si>
  <si>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</si>
  <si>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</si>
  <si>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</si>
  <si>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</si>
  <si>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</si>
  <si>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</si>
  <si>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</si>
  <si>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</si>
  <si>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</si>
  <si>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</si>
  <si>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</si>
  <si>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</si>
  <si>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</si>
  <si>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</si>
  <si>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</si>
  <si>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</si>
  <si>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</si>
  <si>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</si>
  <si>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</si>
  <si>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</si>
  <si>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</si>
  <si>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</si>
  <si>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</si>
  <si>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</si>
  <si>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</si>
  <si>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</si>
  <si>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</si>
  <si>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</si>
  <si>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</si>
  <si>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</si>
  <si>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</si>
  <si>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</si>
  <si>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</si>
  <si>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</si>
  <si>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</si>
  <si>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</si>
  <si>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</si>
  <si>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</si>
  <si>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</si>
  <si>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</si>
  <si>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</si>
  <si>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</si>
  <si>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</si>
  <si>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</si>
  <si>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</si>
  <si>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</si>
  <si>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</si>
  <si>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</si>
  <si>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</si>
  <si>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</si>
  <si>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</si>
  <si>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</si>
  <si>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</si>
  <si>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</si>
  <si>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</si>
  <si>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</si>
  <si>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</si>
  <si>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</si>
  <si>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</si>
  <si>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</si>
  <si>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</si>
  <si>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</si>
  <si>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</si>
  <si>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</si>
  <si>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</si>
  <si>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</si>
  <si>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</si>
  <si>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</si>
  <si>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</si>
  <si>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</si>
  <si>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</si>
  <si>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</si>
  <si>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</si>
  <si>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</si>
  <si>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</si>
  <si>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</si>
  <si>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</si>
  <si>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</si>
  <si>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</si>
  <si>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</si>
  <si>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</si>
  <si>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</si>
  <si>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</si>
  <si>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</si>
  <si>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</si>
  <si>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</si>
  <si>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</si>
  <si>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</si>
  <si>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</si>
  <si>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</si>
  <si>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</si>
  <si>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</si>
  <si>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</si>
  <si>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</si>
  <si>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</si>
  <si>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</si>
  <si>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</si>
  <si>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</si>
  <si>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</si>
  <si>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</si>
  <si>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</si>
  <si>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</si>
  <si>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</si>
  <si>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</si>
  <si>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</si>
  <si>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</si>
  <si>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</si>
  <si>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</si>
  <si>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</si>
  <si>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</si>
  <si>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</si>
  <si>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</si>
  <si>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</si>
  <si>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</si>
  <si>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</si>
  <si>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</si>
  <si>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</si>
  <si>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</si>
  <si>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</si>
  <si>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</si>
  <si>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</si>
  <si>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</si>
  <si>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</si>
  <si>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</si>
  <si>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</si>
  <si>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</si>
  <si>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</si>
  <si>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</si>
  <si>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</si>
  <si>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</si>
  <si>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</si>
  <si>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</si>
  <si>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</si>
  <si>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</si>
  <si>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</si>
  <si>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</si>
  <si>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</si>
  <si>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</si>
  <si>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</si>
  <si>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</si>
  <si>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</si>
  <si>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</si>
  <si>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</si>
  <si>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</si>
  <si>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</si>
  <si>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</si>
  <si>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</si>
  <si>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</si>
  <si>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</si>
  <si>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</si>
  <si>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</si>
  <si>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</si>
  <si>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</si>
  <si>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</si>
  <si>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</si>
  <si>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</si>
  <si>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</si>
  <si>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</si>
  <si>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</si>
  <si>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</si>
  <si>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</si>
  <si>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</si>
  <si>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</si>
  <si>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</si>
  <si>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</si>
  <si>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</si>
  <si>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</si>
  <si>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</si>
  <si>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</si>
  <si>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</si>
  <si>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</si>
  <si>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</si>
  <si>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</si>
  <si>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</si>
  <si>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</si>
  <si>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</si>
  <si>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</si>
  <si>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</si>
  <si>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</si>
  <si>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</si>
  <si>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</si>
  <si>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</si>
  <si>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</si>
  <si>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</si>
  <si>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</si>
  <si>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</si>
  <si>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</si>
  <si>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</si>
  <si>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</si>
  <si>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</si>
  <si>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</si>
  <si>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</si>
  <si>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</si>
  <si>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</si>
  <si>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</si>
  <si>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</si>
  <si>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</si>
  <si>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</si>
  <si>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</si>
  <si>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</si>
  <si>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</si>
  <si>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</si>
  <si>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</si>
  <si>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</si>
  <si>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</si>
  <si>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</si>
  <si>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</si>
  <si>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</si>
  <si>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</si>
  <si>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</si>
  <si>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</si>
  <si>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</si>
  <si>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</si>
  <si>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</si>
  <si>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</si>
  <si>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</si>
  <si>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</si>
  <si>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</si>
  <si>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</si>
  <si>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</si>
  <si>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</si>
  <si>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</si>
  <si>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</si>
  <si>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</si>
  <si>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</si>
  <si>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</si>
  <si>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</si>
  <si>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</si>
  <si>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</si>
  <si>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</si>
  <si>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</si>
  <si>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</si>
  <si>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</si>
  <si>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</si>
  <si>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</si>
  <si>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</si>
  <si>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</si>
  <si>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</si>
  <si>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</si>
  <si>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</si>
  <si>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</si>
  <si>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</si>
  <si>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</si>
  <si>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</si>
  <si>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</si>
  <si>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</si>
  <si>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</si>
  <si>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</si>
  <si>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</si>
  <si>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</si>
  <si>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</si>
  <si>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</si>
  <si>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</si>
  <si>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</si>
  <si>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</si>
  <si>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</si>
  <si>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</si>
  <si>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</si>
  <si>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</si>
  <si>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</si>
  <si>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</si>
  <si>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</si>
  <si>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</si>
  <si>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</si>
  <si>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</si>
  <si>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</si>
  <si>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</si>
  <si>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</si>
  <si>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</si>
  <si>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</si>
  <si>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</si>
  <si>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</si>
  <si>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</si>
  <si>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</si>
  <si>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</si>
  <si>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</si>
  <si>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</si>
  <si>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</si>
  <si>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</si>
  <si>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</si>
  <si>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</si>
  <si>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</si>
  <si>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</si>
  <si>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</si>
  <si>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</si>
  <si>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</si>
  <si>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</si>
  <si>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</si>
  <si>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</si>
  <si>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</si>
  <si>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</si>
  <si>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</si>
  <si>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</si>
  <si>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</si>
  <si>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</si>
  <si>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</si>
  <si>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</si>
  <si>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</si>
  <si>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</si>
  <si>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</si>
  <si>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</si>
  <si>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</si>
  <si>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</si>
  <si>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</si>
  <si>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</si>
  <si>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</si>
  <si>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</si>
  <si>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</si>
  <si>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</si>
  <si>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</si>
  <si>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</si>
  <si>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</si>
  <si>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</si>
  <si>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</si>
  <si>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</si>
  <si>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</si>
  <si>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</si>
  <si>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</si>
  <si>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</si>
  <si>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</si>
  <si>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</si>
  <si>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</si>
  <si>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</si>
  <si>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</si>
  <si>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</si>
  <si>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</si>
  <si>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</si>
  <si>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</si>
  <si>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</si>
  <si>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</si>
  <si>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</si>
  <si>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</si>
  <si>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</si>
  <si>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</si>
  <si>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</si>
  <si>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</si>
  <si>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</si>
  <si>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</si>
  <si>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</si>
  <si>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</si>
  <si>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</si>
  <si>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</si>
  <si>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</si>
  <si>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</si>
  <si>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</si>
  <si>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</si>
  <si>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</si>
  <si>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</si>
  <si>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</si>
  <si>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</si>
  <si>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</si>
  <si>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</si>
  <si>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</si>
  <si>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</si>
  <si>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</si>
  <si>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</si>
  <si>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</si>
  <si>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</si>
  <si>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</si>
  <si>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</si>
  <si>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</si>
  <si>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</si>
  <si>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</si>
  <si>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</si>
  <si>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</si>
  <si>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</si>
  <si>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</si>
  <si>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</si>
  <si>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</si>
  <si>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</si>
  <si>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</si>
  <si>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</si>
  <si>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</si>
  <si>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</si>
  <si>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</si>
  <si>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</si>
  <si>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</si>
  <si>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</si>
  <si>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</si>
  <si>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</si>
  <si>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</si>
  <si>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</si>
  <si>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</si>
  <si>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</si>
  <si>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</si>
  <si>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</si>
  <si>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</si>
  <si>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</si>
  <si>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</si>
  <si>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</si>
  <si>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</si>
  <si>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</si>
  <si>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</si>
  <si>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</si>
  <si>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</si>
  <si>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</si>
  <si>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</si>
  <si>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</si>
  <si>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</si>
  <si>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</si>
  <si>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</si>
  <si>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</si>
  <si>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</si>
  <si>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</si>
  <si>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</si>
  <si>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</si>
  <si>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</si>
  <si>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</si>
  <si>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</si>
  <si>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</si>
  <si>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</si>
  <si>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</si>
  <si>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</si>
  <si>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</si>
  <si>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</si>
  <si>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</si>
  <si>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</si>
  <si>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</si>
  <si>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</si>
  <si>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</si>
  <si>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</si>
  <si>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</si>
  <si>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</si>
  <si>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</si>
  <si>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</si>
  <si>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</si>
  <si>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</si>
  <si>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</si>
  <si>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</si>
  <si>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</si>
  <si>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</si>
  <si>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</si>
  <si>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</si>
  <si>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</si>
  <si>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</si>
  <si>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</si>
  <si>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</si>
  <si>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</si>
  <si>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</si>
  <si>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</si>
  <si>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</si>
  <si>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</si>
  <si>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</si>
  <si>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</si>
  <si>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</si>
  <si>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</si>
  <si>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</si>
  <si>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</si>
  <si>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</si>
  <si>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</si>
  <si>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</si>
  <si>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</si>
  <si>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</si>
  <si>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</si>
  <si>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</si>
  <si>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</si>
  <si>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</si>
  <si>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</si>
  <si>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</si>
  <si>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</si>
  <si>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</si>
  <si>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</si>
  <si>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</si>
  <si>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</si>
  <si>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</si>
  <si>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</si>
  <si>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</si>
  <si>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</si>
  <si>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</si>
  <si>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</si>
  <si>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</si>
  <si>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</si>
  <si>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</si>
  <si>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</si>
  <si>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</si>
  <si>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</si>
  <si>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</si>
  <si>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</si>
  <si>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</si>
  <si>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</si>
  <si>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</si>
  <si>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</si>
  <si>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</si>
  <si>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</si>
  <si>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</si>
  <si>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</si>
  <si>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</si>
  <si>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</si>
  <si>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</si>
  <si>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</si>
  <si>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</si>
  <si>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</si>
  <si>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</si>
  <si>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</si>
  <si>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</si>
  <si>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</si>
  <si>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</si>
  <si>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</si>
  <si>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</si>
  <si>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</si>
  <si>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</si>
  <si>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</si>
  <si>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</si>
  <si>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</si>
  <si>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</si>
  <si>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</si>
  <si>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</si>
  <si>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</si>
  <si>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</si>
  <si>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</si>
  <si>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</si>
  <si>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</si>
  <si>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</si>
  <si>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</si>
  <si>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</si>
  <si>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</si>
  <si>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</si>
  <si>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</si>
  <si>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</si>
  <si>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</si>
  <si>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</si>
  <si>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</si>
  <si>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</si>
  <si>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</si>
  <si>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</si>
  <si>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</si>
  <si>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</si>
  <si>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</si>
  <si>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</si>
  <si>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</si>
  <si>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</si>
  <si>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</si>
  <si>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</si>
  <si>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</si>
  <si>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</si>
  <si>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</si>
  <si>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</si>
  <si>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</si>
  <si>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</si>
  <si>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</si>
  <si>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</si>
  <si>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</si>
  <si>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</si>
  <si>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</si>
  <si>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</si>
  <si>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</si>
  <si>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</si>
  <si>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</si>
  <si>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</si>
  <si>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</si>
  <si>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</si>
  <si>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</si>
  <si>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</si>
  <si>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</si>
  <si>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</si>
  <si>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</si>
  <si>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</si>
  <si>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</si>
  <si>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</si>
  <si>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</si>
  <si>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</si>
  <si>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</si>
  <si>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</si>
  <si>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</si>
  <si>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</si>
  <si>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</si>
  <si>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</si>
  <si>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</si>
  <si>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</si>
  <si>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</si>
  <si>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</si>
  <si>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</si>
  <si>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</si>
  <si>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</si>
  <si>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</si>
  <si>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</si>
  <si>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</si>
  <si>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</si>
  <si>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</si>
  <si>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</si>
  <si>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</si>
  <si>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</si>
  <si>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</si>
  <si>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</si>
  <si>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</si>
  <si>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</si>
  <si>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</si>
  <si>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</si>
  <si>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</si>
  <si>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</si>
  <si>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</si>
  <si>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</si>
  <si>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</si>
  <si>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</si>
  <si>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</si>
  <si>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</si>
  <si>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</si>
  <si>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</si>
  <si>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</si>
  <si>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</si>
  <si>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</si>
  <si>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</si>
  <si>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</si>
  <si>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</si>
  <si>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</si>
  <si>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</si>
  <si>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</si>
  <si>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</si>
  <si>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</si>
  <si>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</si>
  <si>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</si>
  <si>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</si>
  <si>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</si>
  <si>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</si>
  <si>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</si>
  <si>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</si>
  <si>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</si>
  <si>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</si>
  <si>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</si>
  <si>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</si>
  <si>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</si>
  <si>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</si>
  <si>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</si>
  <si>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</si>
  <si>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</si>
  <si>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</si>
  <si>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</si>
  <si>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</si>
  <si>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</si>
  <si>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</si>
  <si>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</si>
  <si>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</si>
  <si>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</si>
  <si>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</si>
  <si>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</si>
  <si>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</si>
  <si>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</si>
  <si>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</si>
  <si>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</si>
  <si>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</si>
  <si>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</si>
  <si>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</si>
  <si>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</si>
  <si>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</si>
  <si>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</si>
  <si>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</si>
  <si>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</si>
  <si>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</si>
  <si>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</si>
  <si>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</si>
  <si>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</si>
  <si>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</si>
  <si>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</si>
  <si>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</si>
  <si>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</si>
  <si>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</si>
  <si>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</si>
  <si>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</si>
  <si>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</si>
  <si>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</si>
  <si>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</si>
  <si>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</si>
  <si>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</si>
  <si>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</si>
  <si>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</si>
  <si>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</si>
  <si>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</si>
  <si>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</si>
  <si>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</si>
  <si>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</si>
  <si>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</si>
  <si>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</si>
  <si>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</si>
  <si>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</si>
  <si>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</si>
  <si>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</si>
  <si>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</si>
  <si>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</si>
  <si>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</si>
  <si>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</si>
  <si>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</si>
  <si>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</si>
  <si>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</si>
  <si>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</si>
  <si>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</si>
  <si>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</si>
  <si>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</si>
  <si>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</si>
  <si>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</si>
  <si>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</si>
  <si>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</si>
  <si>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</si>
  <si>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</si>
  <si>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</si>
  <si>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</si>
  <si>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</si>
  <si>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</si>
  <si>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</si>
  <si>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</si>
  <si>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</si>
  <si>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</si>
  <si>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</si>
  <si>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</si>
  <si>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</si>
  <si>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</si>
  <si>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</si>
  <si>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</si>
  <si>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</si>
  <si>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</si>
  <si>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</si>
  <si>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</si>
  <si>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</si>
  <si>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</si>
  <si>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</si>
  <si>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</si>
  <si>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</si>
  <si>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</si>
  <si>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</si>
  <si>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</si>
  <si>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</si>
  <si>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</si>
  <si>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</si>
  <si>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</si>
  <si>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</si>
  <si>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</si>
  <si>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</si>
  <si>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</si>
  <si>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</si>
  <si>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</si>
  <si>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</si>
  <si>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</si>
  <si>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</si>
  <si>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</si>
  <si>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</si>
  <si>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</si>
  <si>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</si>
  <si>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</si>
  <si>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</si>
  <si>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</si>
  <si>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</si>
  <si>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</si>
  <si>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</si>
  <si>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</si>
  <si>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</si>
  <si>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</si>
  <si>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</si>
  <si>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</si>
  <si>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</si>
  <si>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</si>
  <si>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</si>
  <si>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</si>
  <si>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</si>
  <si>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</si>
  <si>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</si>
  <si>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</si>
  <si>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</si>
  <si>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</si>
  <si>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</si>
  <si>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</si>
  <si>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</si>
  <si>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</si>
  <si>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</si>
  <si>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</si>
  <si>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</si>
  <si>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</si>
  <si>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</si>
  <si>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</si>
  <si>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</si>
  <si>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</si>
  <si>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</si>
  <si>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</si>
  <si>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</si>
  <si>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</si>
  <si>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</si>
  <si>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</si>
  <si>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</si>
  <si>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</si>
  <si>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</si>
  <si>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</si>
  <si>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</si>
  <si>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</si>
  <si>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</si>
  <si>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</si>
  <si>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</si>
  <si>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</si>
  <si>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</si>
  <si>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</si>
  <si>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</si>
  <si>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</si>
  <si>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</si>
  <si>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</si>
  <si>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</si>
  <si>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</si>
  <si>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</si>
  <si>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</si>
  <si>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</si>
  <si>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</si>
  <si>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</si>
  <si>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</si>
  <si>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</si>
  <si>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</si>
  <si>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</si>
  <si>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</si>
  <si>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</si>
  <si>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</si>
  <si>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</si>
  <si>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</si>
  <si>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</si>
  <si>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</si>
  <si>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</si>
  <si>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</si>
  <si>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</si>
  <si>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</si>
  <si>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</si>
  <si>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</si>
  <si>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</si>
  <si>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</si>
  <si>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</si>
  <si>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</si>
  <si>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</si>
  <si>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</si>
  <si>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</si>
  <si>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</si>
  <si>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</si>
  <si>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</si>
  <si>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</si>
  <si>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</si>
  <si>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</si>
  <si>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</si>
  <si>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</si>
  <si>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</si>
  <si>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</si>
  <si>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</si>
  <si>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</si>
  <si>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</si>
  <si>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</si>
  <si>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</si>
  <si>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</si>
  <si>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</si>
  <si>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</si>
  <si>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</si>
  <si>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</si>
  <si>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</si>
  <si>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</si>
  <si>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</si>
  <si>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</si>
  <si>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</si>
  <si>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</si>
  <si>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</si>
  <si>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</si>
  <si>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</si>
  <si>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</si>
  <si>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</si>
  <si>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</si>
  <si>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</si>
  <si>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</si>
  <si>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</si>
  <si>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</si>
  <si>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</si>
  <si>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</si>
  <si>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</si>
  <si>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</si>
  <si>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</si>
  <si>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</si>
  <si>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</si>
  <si>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</si>
  <si>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</si>
  <si>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</si>
  <si>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</si>
  <si>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</si>
  <si>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</si>
  <si>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</si>
  <si>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</si>
  <si>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</si>
  <si>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</si>
  <si>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</si>
  <si>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</si>
  <si>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</si>
  <si>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</si>
  <si>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</si>
  <si>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</si>
  <si>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</si>
  <si>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</si>
  <si>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</si>
  <si>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</si>
  <si>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</si>
  <si>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</si>
  <si>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</si>
  <si>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</si>
  <si>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</si>
  <si>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</si>
  <si>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</si>
  <si>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</si>
  <si>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</si>
  <si>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</si>
  <si>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</si>
  <si>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</si>
  <si>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</si>
  <si>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</si>
  <si>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</si>
  <si>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</si>
  <si>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</si>
  <si>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</si>
  <si>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</si>
  <si>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</si>
  <si>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</si>
  <si>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</si>
  <si>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</si>
  <si>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</si>
  <si>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</si>
  <si>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</si>
  <si>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</si>
  <si>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</si>
  <si>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</si>
  <si>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</si>
  <si>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</si>
  <si>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</si>
  <si>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</si>
  <si>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</si>
  <si>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</si>
  <si>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</si>
  <si>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</si>
  <si>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</si>
  <si>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</si>
  <si>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</si>
  <si>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</si>
  <si>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</si>
  <si>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</si>
  <si>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</si>
  <si>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</si>
  <si>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</si>
  <si>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</si>
  <si>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</si>
  <si>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</si>
  <si>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</si>
  <si>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</si>
  <si>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</si>
  <si>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</si>
  <si>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</si>
  <si>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</si>
  <si>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</si>
  <si>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</si>
  <si>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</si>
  <si>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</si>
  <si>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</si>
  <si>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</si>
  <si>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</si>
  <si>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</si>
  <si>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</si>
  <si>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</si>
  <si>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</si>
  <si>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</si>
  <si>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</si>
  <si>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</si>
  <si>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</si>
  <si>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</si>
  <si>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</si>
  <si>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</si>
  <si>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</si>
  <si>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</si>
  <si>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</si>
  <si>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</si>
  <si>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</si>
  <si>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</si>
  <si>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</si>
  <si>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</si>
  <si>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</si>
  <si>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</si>
  <si>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</si>
  <si>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</si>
  <si>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</si>
  <si>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</si>
  <si>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</si>
  <si>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</si>
  <si>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</si>
  <si>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</si>
  <si>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</si>
  <si>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</si>
  <si>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</si>
  <si>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</si>
  <si>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</si>
  <si>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</si>
  <si>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</si>
  <si>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</si>
  <si>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</si>
  <si>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</si>
  <si>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</si>
  <si>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</si>
  <si>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</si>
  <si>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</si>
  <si>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</si>
  <si>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</si>
  <si>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</si>
  <si>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</si>
  <si>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</si>
  <si>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</si>
  <si>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</si>
  <si>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</si>
  <si>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</si>
  <si>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</si>
  <si>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</si>
  <si>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</si>
  <si>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</si>
  <si>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</si>
  <si>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</si>
  <si>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</si>
  <si>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</si>
  <si>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</si>
  <si>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</si>
  <si>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</si>
  <si>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</si>
  <si>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</si>
  <si>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</si>
  <si>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</si>
  <si>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</si>
  <si>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</si>
  <si>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</si>
  <si>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</si>
  <si>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</si>
  <si>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</si>
  <si>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</si>
  <si>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</si>
  <si>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</si>
  <si>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</si>
  <si>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</si>
  <si>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</si>
  <si>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</si>
  <si>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</si>
  <si>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</si>
  <si>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</si>
  <si>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</si>
  <si>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</si>
  <si>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</si>
  <si>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</si>
  <si>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</si>
  <si>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</si>
  <si>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</si>
  <si>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</si>
  <si>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</si>
  <si>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</si>
  <si>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</si>
  <si>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</si>
  <si>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</si>
  <si>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</si>
  <si>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</si>
  <si>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</si>
  <si>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</si>
  <si>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</si>
  <si>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</si>
  <si>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</si>
  <si>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</si>
  <si>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</si>
  <si>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</si>
  <si>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</si>
  <si>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</si>
  <si>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</si>
  <si>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</si>
  <si>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</si>
  <si>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</si>
  <si>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</si>
  <si>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</si>
  <si>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</si>
  <si>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</si>
  <si>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</si>
  <si>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</si>
  <si>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</si>
  <si>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</si>
  <si>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</si>
  <si>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</si>
  <si>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</si>
  <si>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</si>
  <si>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</si>
  <si>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</si>
  <si>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</si>
  <si>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</si>
  <si>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</si>
  <si>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</si>
  <si>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</si>
  <si>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</si>
  <si>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</si>
  <si>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</si>
  <si>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</si>
  <si>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</si>
  <si>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</si>
  <si>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</si>
  <si>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</si>
  <si>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</si>
  <si>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</si>
  <si>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</si>
  <si>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</si>
  <si>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</si>
  <si>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</si>
  <si>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</si>
  <si>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</si>
  <si>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</si>
  <si>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</si>
  <si>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</si>
  <si>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</si>
  <si>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</si>
  <si>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</si>
  <si>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</si>
  <si>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</si>
  <si>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</si>
  <si>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</si>
  <si>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</si>
  <si>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</si>
  <si>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</si>
  <si>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</si>
  <si>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</si>
  <si>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</si>
  <si>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</si>
  <si>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</si>
  <si>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</si>
  <si>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</si>
  <si>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</si>
  <si>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</si>
  <si>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</si>
  <si>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</si>
  <si>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</si>
  <si>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</si>
  <si>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</si>
  <si>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</si>
  <si>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</si>
  <si>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</si>
  <si>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</si>
  <si>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</si>
  <si>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</si>
  <si>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</si>
  <si>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</si>
  <si>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</si>
  <si>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</si>
  <si>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</si>
  <si>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</si>
  <si>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</si>
  <si>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</si>
  <si>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</si>
  <si>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</si>
  <si>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</si>
  <si>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</si>
  <si>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</si>
  <si>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</si>
  <si>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</si>
  <si>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</si>
  <si>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</si>
  <si>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</si>
  <si>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</si>
  <si>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</si>
  <si>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</si>
  <si>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</si>
  <si>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</si>
  <si>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</si>
  <si>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</si>
  <si>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</si>
  <si>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</si>
  <si>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</si>
  <si>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</si>
  <si>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</si>
  <si>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</si>
  <si>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</si>
  <si>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</si>
  <si>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</si>
  <si>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</si>
  <si>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</si>
  <si>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</si>
  <si>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</si>
  <si>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</si>
  <si>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</si>
  <si>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</si>
  <si>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</si>
  <si>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</si>
  <si>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</si>
  <si>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</si>
  <si>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</si>
  <si>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</si>
  <si>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</si>
  <si>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</si>
  <si>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</si>
  <si>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</si>
  <si>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</si>
  <si>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</si>
  <si>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</si>
  <si>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</si>
  <si>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</si>
  <si>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</si>
  <si>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</si>
  <si>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</si>
  <si>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</si>
  <si>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</si>
  <si>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</si>
  <si>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</si>
  <si>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</si>
  <si>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</si>
  <si>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</si>
  <si>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</si>
  <si>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</si>
  <si>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</si>
  <si>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</si>
  <si>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</si>
  <si>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</si>
  <si>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</si>
  <si>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</si>
  <si>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</si>
  <si>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</si>
  <si>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</si>
  <si>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</si>
  <si>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</si>
  <si>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</si>
  <si>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</si>
  <si>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</si>
  <si>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</si>
  <si>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</si>
  <si>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</si>
  <si>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</si>
  <si>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</si>
  <si>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</si>
  <si>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</si>
  <si>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</si>
  <si>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</si>
  <si>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</si>
  <si>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</si>
  <si>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</si>
  <si>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</si>
  <si>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</si>
  <si>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</si>
  <si>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</si>
  <si>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</si>
  <si>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</si>
  <si>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</si>
  <si>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</si>
  <si>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</si>
  <si>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</si>
  <si>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</si>
  <si>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</si>
  <si>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</si>
  <si>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</si>
  <si>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</si>
  <si>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</si>
  <si>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</si>
  <si>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</si>
  <si>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</si>
  <si>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</si>
  <si>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</si>
  <si>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</si>
  <si>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</si>
  <si>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</si>
  <si>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</si>
  <si>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</si>
  <si>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</si>
  <si>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</si>
  <si>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</si>
  <si>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</si>
  <si>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</si>
  <si>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</si>
  <si>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</si>
  <si>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</si>
  <si>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</si>
  <si>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</si>
  <si>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</si>
  <si>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</si>
  <si>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</si>
  <si>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</si>
  <si>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</si>
  <si>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</si>
  <si>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</si>
  <si>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</si>
  <si>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</si>
  <si>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</si>
  <si>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</si>
  <si>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</si>
  <si>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</si>
  <si>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</si>
  <si>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</si>
  <si>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</si>
  <si>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</si>
  <si>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</si>
  <si>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</si>
  <si>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</si>
  <si>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</si>
  <si>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</si>
  <si>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</si>
  <si>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</si>
  <si>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</si>
  <si>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</si>
  <si>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</si>
  <si>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</si>
  <si>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</si>
  <si>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</si>
  <si>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</si>
  <si>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</si>
  <si>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</si>
  <si>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</si>
  <si>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</si>
  <si>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</si>
  <si>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</si>
  <si>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</si>
  <si>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</si>
  <si>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</si>
  <si>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</si>
  <si>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</si>
  <si>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</si>
  <si>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</si>
  <si>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</si>
  <si>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</si>
  <si>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</si>
  <si>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</si>
  <si>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</si>
  <si>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</si>
  <si>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</si>
  <si>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</si>
  <si>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</si>
  <si>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</si>
  <si>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</si>
  <si>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</si>
  <si>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</si>
  <si>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</si>
  <si>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</si>
  <si>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</si>
  <si>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</si>
  <si>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</si>
  <si>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</si>
  <si>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</si>
  <si>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</si>
  <si>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</si>
  <si>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</si>
  <si>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</si>
  <si>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</si>
  <si>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</si>
  <si>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</si>
  <si>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</si>
  <si>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</si>
  <si>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</si>
  <si>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</si>
  <si>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</si>
  <si>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</si>
  <si>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</si>
  <si>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</si>
  <si>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</si>
  <si>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</si>
  <si>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</si>
  <si>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</si>
  <si>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</si>
  <si>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</si>
  <si>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</si>
  <si>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</si>
  <si>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</si>
  <si>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</si>
  <si>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</si>
  <si>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</si>
  <si>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</si>
  <si>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</si>
  <si>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</si>
  <si>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</si>
  <si>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</si>
  <si>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</si>
  <si>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</si>
  <si>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</si>
  <si>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</si>
  <si>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</si>
  <si>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</si>
  <si>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</si>
  <si>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</si>
  <si>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</si>
  <si>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</si>
  <si>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</si>
  <si>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</si>
  <si>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</si>
  <si>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</si>
  <si>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</si>
  <si>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</si>
  <si>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</si>
  <si>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</si>
  <si>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</si>
  <si>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</si>
  <si>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</si>
  <si>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</si>
  <si>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</si>
  <si>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</si>
  <si>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</si>
  <si>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</si>
  <si>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</si>
  <si>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</si>
  <si>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</si>
  <si>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</si>
  <si>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</si>
  <si>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</si>
  <si>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</si>
  <si>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</si>
  <si>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</si>
  <si>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</si>
  <si>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</si>
  <si>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</si>
  <si>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</si>
  <si>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</si>
  <si>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</si>
  <si>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</si>
  <si>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</si>
  <si>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</si>
  <si>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</si>
  <si>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</si>
  <si>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</si>
  <si>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</si>
  <si>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</si>
  <si>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</si>
  <si>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</si>
  <si>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</si>
  <si>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</si>
  <si>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</si>
  <si>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</si>
  <si>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</si>
  <si>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</si>
  <si>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</si>
  <si>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</si>
  <si>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</si>
  <si>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</si>
  <si>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</si>
  <si>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</si>
  <si>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</si>
  <si>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</si>
  <si>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</si>
  <si>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</si>
  <si>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</si>
  <si>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</si>
  <si>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</si>
  <si>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</si>
  <si>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</si>
  <si>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</si>
  <si>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</si>
  <si>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</si>
  <si>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</si>
  <si>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</si>
  <si>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</si>
  <si>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</si>
  <si>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</si>
  <si>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</si>
  <si>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</si>
  <si>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</si>
  <si>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</si>
  <si>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</si>
  <si>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</si>
  <si>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</si>
  <si>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</si>
  <si>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</si>
  <si>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</si>
  <si>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</si>
  <si>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</si>
  <si>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</si>
  <si>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</si>
  <si>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</si>
  <si>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</si>
  <si>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</si>
  <si>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</si>
  <si>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</si>
  <si>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</si>
  <si>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</si>
  <si>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</si>
  <si>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</si>
  <si>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</si>
  <si>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</si>
  <si>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</si>
  <si>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</si>
  <si>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</si>
  <si>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</si>
  <si>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</si>
  <si>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</si>
  <si>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</si>
  <si>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</si>
  <si>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</si>
  <si>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</si>
  <si>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</si>
  <si>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</si>
  <si>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</si>
  <si>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</si>
  <si>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</si>
  <si>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</si>
  <si>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</si>
  <si>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</si>
  <si>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</si>
  <si>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</si>
  <si>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</si>
  <si>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</si>
  <si>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</si>
  <si>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</si>
  <si>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</si>
  <si>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</si>
  <si>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</si>
  <si>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</si>
  <si>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</si>
  <si>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</si>
  <si>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</si>
  <si>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</si>
  <si>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</si>
  <si>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</si>
  <si>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</si>
  <si>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</si>
  <si>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</si>
  <si>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</si>
  <si>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</si>
  <si>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</si>
  <si>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</si>
  <si>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</si>
  <si>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</si>
  <si>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</si>
  <si>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</si>
  <si>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</si>
  <si>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</si>
  <si>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</si>
  <si>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</si>
  <si>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</si>
  <si>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</si>
  <si>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</si>
  <si>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</si>
  <si>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</si>
  <si>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</si>
  <si>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</si>
  <si>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</si>
  <si>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</si>
  <si>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</si>
  <si>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</si>
  <si>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</si>
  <si>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</si>
  <si>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</si>
  <si>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</si>
  <si>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</si>
  <si>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</si>
  <si>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</si>
  <si>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</si>
  <si>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</si>
  <si>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</si>
  <si>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</si>
  <si>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</si>
  <si>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</si>
  <si>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</si>
  <si>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</si>
  <si>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</si>
  <si>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</si>
  <si>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</si>
  <si>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</si>
  <si>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</si>
  <si>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</si>
  <si>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</si>
  <si>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</si>
  <si>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</si>
  <si>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</si>
  <si>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</si>
  <si>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</si>
  <si>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</si>
  <si>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</si>
  <si>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</si>
  <si>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</si>
  <si>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</si>
  <si>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</si>
  <si>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</si>
  <si>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</si>
  <si>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</si>
  <si>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</si>
  <si>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</si>
  <si>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</si>
  <si>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</si>
  <si>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</si>
  <si>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</si>
  <si>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</si>
  <si>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</si>
  <si>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</si>
  <si>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</si>
  <si>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</si>
  <si>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</si>
  <si>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</si>
  <si>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</si>
  <si>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</si>
  <si>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</si>
  <si>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</si>
  <si>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</si>
  <si>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</si>
  <si>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</si>
  <si>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</si>
  <si>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</si>
  <si>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</si>
  <si>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</si>
  <si>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</si>
  <si>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</si>
  <si>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</si>
  <si>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</si>
  <si>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</si>
  <si>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</si>
  <si>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</si>
  <si>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</si>
  <si>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</si>
  <si>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</si>
  <si>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</si>
  <si>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</si>
  <si>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</si>
  <si>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</si>
  <si>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</si>
  <si>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</si>
  <si>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</si>
  <si>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</si>
  <si>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</si>
  <si>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</si>
  <si>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</si>
  <si>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</si>
  <si>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</si>
  <si>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</si>
  <si>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</si>
  <si>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</si>
  <si>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</si>
  <si>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</si>
  <si>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</si>
  <si>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</si>
  <si>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</si>
  <si>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</si>
  <si>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</si>
  <si>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</si>
  <si>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</si>
  <si>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</si>
  <si>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</si>
  <si>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</si>
  <si>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</si>
  <si>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</si>
  <si>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</si>
  <si>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</si>
  <si>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</si>
  <si>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</si>
  <si>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</si>
  <si>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</si>
  <si>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</si>
  <si>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</si>
  <si>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</si>
  <si>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</si>
  <si>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</si>
  <si>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</si>
  <si>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</si>
  <si>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</si>
  <si>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</si>
  <si>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</si>
  <si>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</si>
  <si>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</si>
  <si>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</si>
  <si>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</si>
  <si>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</si>
  <si>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</si>
  <si>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</si>
  <si>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</si>
  <si>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</si>
  <si>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</si>
  <si>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</si>
  <si>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</si>
  <si>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</si>
  <si>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</si>
  <si>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</si>
  <si>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</si>
  <si>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</si>
  <si>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</si>
  <si>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</si>
  <si>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</si>
  <si>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</si>
  <si>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</si>
  <si>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</si>
  <si>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</si>
  <si>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</si>
  <si>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</si>
  <si>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</si>
  <si>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</si>
  <si>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</si>
  <si>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</si>
  <si>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</si>
  <si>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</si>
  <si>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</si>
  <si>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</si>
  <si>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</si>
  <si>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</si>
  <si>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</si>
  <si>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</si>
  <si>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</si>
  <si>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</si>
  <si>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</si>
  <si>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</si>
  <si>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</si>
  <si>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</si>
  <si>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</si>
  <si>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</si>
  <si>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</si>
  <si>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</si>
  <si>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</si>
  <si>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</si>
  <si>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</si>
  <si>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</si>
  <si>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</si>
  <si>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</si>
  <si>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</si>
  <si>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</si>
  <si>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</si>
  <si>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</si>
  <si>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</si>
  <si>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</si>
  <si>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</si>
  <si>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</si>
  <si>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</si>
  <si>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</si>
  <si>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</si>
  <si>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</si>
  <si>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</si>
  <si>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</si>
  <si>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</si>
  <si>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</si>
  <si>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</si>
  <si>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</si>
  <si>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</si>
  <si>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</si>
  <si>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</si>
  <si>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</si>
  <si>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</si>
  <si>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</si>
  <si>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</si>
  <si>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</si>
  <si>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</si>
  <si>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</si>
  <si>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</si>
  <si>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</si>
  <si>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</si>
  <si>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</si>
  <si>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</si>
  <si>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</si>
  <si>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</si>
  <si>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</si>
  <si>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</si>
  <si>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</si>
  <si>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</si>
  <si>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</si>
  <si>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</si>
  <si>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</si>
  <si>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</si>
  <si>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</si>
  <si>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</si>
  <si>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</si>
  <si>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</si>
  <si>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</si>
  <si>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</si>
  <si>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</si>
  <si>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</si>
  <si>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</si>
  <si>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</si>
  <si>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</si>
  <si>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</si>
  <si>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</si>
  <si>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</si>
  <si>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</si>
  <si>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</si>
  <si>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</si>
  <si>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</si>
  <si>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</si>
  <si>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</si>
  <si>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</si>
  <si>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</si>
  <si>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</si>
  <si>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</si>
  <si>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</si>
  <si>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</si>
  <si>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</si>
  <si>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</si>
  <si>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</si>
  <si>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</si>
  <si>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</si>
  <si>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</si>
  <si>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</si>
  <si>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</si>
  <si>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</si>
  <si>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</si>
  <si>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</si>
  <si>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</si>
  <si>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</si>
  <si>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</si>
  <si>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</si>
  <si>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</si>
  <si>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</si>
  <si>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</si>
  <si>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</si>
  <si>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</si>
  <si>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</si>
  <si>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</si>
  <si>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</si>
  <si>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</si>
  <si>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</si>
  <si>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</si>
  <si>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</si>
  <si>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</si>
  <si>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</si>
  <si>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</si>
  <si>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</si>
  <si>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</si>
  <si>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</si>
  <si>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</si>
  <si>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</si>
  <si>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</si>
  <si>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</si>
  <si>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</si>
  <si>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</si>
  <si>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</si>
  <si>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</si>
  <si>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</si>
  <si>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</si>
  <si>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</si>
  <si>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</si>
  <si>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</si>
  <si>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</si>
  <si>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</si>
  <si>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</si>
  <si>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</si>
  <si>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</si>
  <si>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</si>
  <si>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</si>
  <si>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</si>
  <si>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</si>
  <si>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</si>
  <si>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</si>
  <si>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</si>
  <si>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</si>
  <si>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</si>
  <si>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</si>
  <si>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</si>
  <si>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</si>
  <si>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</si>
  <si>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</si>
  <si>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</si>
  <si>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</si>
  <si>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</si>
  <si>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</si>
  <si>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</si>
  <si>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</si>
  <si>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</si>
  <si>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</si>
  <si>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</si>
  <si>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</si>
  <si>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</si>
  <si>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</si>
  <si>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</si>
  <si>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</si>
  <si>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</si>
  <si>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</si>
  <si>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</si>
  <si>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</si>
  <si>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</si>
  <si>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</si>
  <si>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</si>
  <si>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</si>
  <si>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</si>
  <si>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</si>
  <si>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</si>
  <si>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</si>
  <si>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</si>
  <si>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</si>
  <si>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</si>
  <si>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</si>
  <si>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</si>
  <si>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</si>
  <si>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</si>
  <si>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</si>
  <si>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</si>
  <si>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</si>
  <si>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</si>
  <si>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</si>
  <si>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</si>
  <si>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</si>
  <si>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</si>
  <si>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</si>
  <si>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</si>
  <si>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</si>
  <si>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</si>
  <si>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</si>
  <si>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</si>
  <si>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</si>
  <si>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</si>
  <si>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</si>
  <si>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</si>
  <si>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</si>
  <si>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</si>
  <si>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</si>
  <si>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</si>
  <si>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</si>
  <si>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</si>
  <si>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</si>
  <si>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</si>
  <si>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</si>
  <si>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</si>
  <si>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</si>
  <si>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</si>
  <si>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</si>
  <si>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</si>
  <si>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</si>
  <si>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</si>
  <si>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</si>
  <si>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</si>
  <si>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</si>
  <si>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</si>
  <si>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</si>
  <si>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</si>
  <si>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</si>
  <si>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</si>
  <si>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</si>
  <si>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</si>
  <si>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</si>
  <si>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</si>
  <si>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</si>
  <si>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</si>
  <si>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</si>
  <si>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</si>
  <si>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</si>
  <si>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</si>
  <si>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</si>
  <si>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</si>
  <si>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</si>
  <si>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</si>
  <si>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</si>
  <si>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</si>
  <si>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</si>
  <si>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</si>
  <si>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</si>
  <si>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</si>
  <si>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</si>
  <si>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</si>
  <si>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</si>
  <si>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</si>
  <si>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</si>
  <si>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</si>
  <si>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</si>
  <si>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</si>
  <si>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</si>
  <si>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</si>
  <si>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</si>
  <si>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</si>
  <si>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</si>
  <si>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</si>
  <si>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</si>
  <si>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</si>
  <si>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</si>
  <si>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</si>
  <si>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</si>
  <si>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</si>
  <si>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</si>
  <si>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</si>
  <si>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</si>
  <si>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</si>
  <si>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</si>
  <si>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</si>
  <si>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</si>
  <si>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</si>
  <si>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</si>
  <si>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</si>
  <si>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</si>
  <si>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</si>
  <si>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</si>
  <si>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</si>
  <si>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</si>
  <si>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</si>
  <si>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</si>
  <si>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</si>
  <si>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</si>
  <si>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</si>
  <si>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</si>
  <si>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</si>
  <si>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</si>
  <si>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</si>
  <si>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</si>
  <si>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</si>
  <si>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</si>
  <si>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</si>
  <si>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</si>
  <si>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</si>
  <si>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</si>
  <si>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</si>
  <si>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</si>
  <si>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</si>
  <si>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</si>
  <si>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</si>
  <si>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</si>
  <si>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</si>
  <si>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</si>
  <si>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</si>
  <si>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</si>
  <si>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</si>
  <si>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</si>
  <si>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</si>
  <si>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</si>
  <si>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</si>
  <si>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</si>
  <si>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</si>
  <si>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</si>
  <si>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</si>
  <si>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</si>
  <si>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</si>
  <si>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</si>
  <si>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</si>
  <si>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</si>
  <si>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</si>
  <si>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</si>
  <si>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</si>
  <si>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</si>
  <si>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</si>
  <si>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</si>
  <si>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</si>
  <si>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</si>
  <si>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</si>
  <si>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</si>
  <si>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</si>
  <si>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</si>
  <si>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</si>
  <si>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</si>
  <si>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</si>
  <si>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</si>
  <si>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</si>
  <si>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</si>
  <si>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</si>
  <si>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</si>
  <si>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</si>
  <si>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</si>
  <si>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</si>
  <si>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</si>
  <si>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</si>
  <si>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</si>
  <si>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</si>
  <si>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</si>
  <si>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</si>
  <si>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</si>
  <si>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</si>
  <si>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</si>
  <si>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</si>
  <si>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</si>
  <si>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</si>
  <si>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</si>
  <si>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</si>
  <si>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</si>
  <si>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</si>
  <si>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</si>
  <si>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</si>
  <si>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</si>
  <si>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</si>
  <si>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</si>
  <si>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</si>
  <si>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</si>
  <si>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</si>
  <si>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</si>
  <si>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</si>
  <si>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</si>
  <si>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</si>
  <si>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</si>
  <si>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</si>
  <si>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</si>
  <si>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</si>
  <si>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</si>
  <si>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</si>
  <si>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</si>
  <si>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</si>
  <si>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</si>
  <si>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</si>
  <si>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</si>
  <si>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</si>
  <si>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</si>
  <si>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</si>
  <si>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</si>
  <si>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</si>
  <si>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</si>
  <si>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</si>
  <si>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</si>
  <si>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</si>
  <si>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</si>
  <si>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</si>
  <si>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</si>
  <si>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</si>
  <si>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</si>
  <si>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</si>
  <si>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</si>
  <si>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</si>
  <si>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</si>
  <si>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</si>
  <si>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</si>
  <si>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</si>
  <si>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</si>
  <si>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</si>
  <si>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</si>
  <si>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</si>
  <si>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</si>
  <si>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</si>
  <si>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</si>
  <si>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</si>
  <si>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</si>
  <si>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</si>
  <si>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</si>
  <si>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</si>
  <si>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</si>
  <si>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</si>
  <si>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</si>
  <si>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</si>
  <si>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</si>
  <si>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</si>
  <si>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</si>
  <si>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</si>
  <si>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</si>
  <si>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</si>
  <si>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</si>
  <si>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</si>
  <si>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</si>
  <si>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</si>
  <si>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</si>
  <si>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</si>
  <si>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</si>
  <si>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</si>
  <si>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</si>
  <si>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</si>
  <si>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</si>
  <si>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</si>
  <si>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</si>
  <si>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</si>
  <si>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</si>
  <si>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</si>
  <si>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</si>
  <si>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</si>
  <si>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</si>
  <si>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</si>
  <si>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</si>
  <si>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</si>
  <si>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</si>
  <si>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</si>
  <si>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</si>
  <si>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</si>
  <si>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</si>
  <si>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</si>
  <si>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</si>
  <si>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</si>
  <si>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</si>
  <si>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</si>
  <si>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</si>
  <si>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</si>
  <si>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</si>
  <si>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</si>
  <si>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</si>
  <si>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</si>
  <si>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</si>
  <si>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</si>
  <si>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</si>
  <si>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</si>
  <si>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</si>
  <si>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</si>
  <si>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</si>
  <si>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</si>
  <si>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</si>
  <si>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</si>
  <si>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</si>
  <si>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</si>
  <si>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</si>
  <si>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</si>
  <si>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</si>
  <si>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</si>
  <si>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</si>
  <si>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</si>
  <si>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</si>
  <si>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</si>
  <si>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</si>
  <si>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</si>
  <si>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</si>
  <si>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</si>
  <si>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</si>
  <si>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</si>
  <si>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</si>
  <si>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</si>
  <si>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</si>
  <si>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</si>
  <si>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</si>
  <si>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</si>
  <si>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</si>
  <si>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</si>
  <si>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</si>
  <si>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</si>
  <si>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</si>
  <si>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</si>
  <si>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</si>
  <si>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</si>
  <si>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</si>
  <si>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</si>
  <si>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</si>
  <si>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</si>
  <si>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</si>
  <si>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</si>
  <si>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</si>
  <si>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</si>
  <si>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</si>
  <si>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</si>
  <si>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</si>
  <si>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</si>
  <si>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</si>
  <si>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</si>
  <si>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</si>
  <si>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</si>
  <si>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</si>
  <si>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</si>
  <si>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</si>
  <si>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</si>
  <si>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</si>
  <si>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</si>
  <si>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</si>
  <si>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</si>
  <si>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</si>
  <si>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</si>
  <si>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</si>
  <si>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</si>
  <si>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</si>
  <si>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</si>
  <si>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</si>
  <si>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</si>
  <si>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</si>
  <si>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</si>
  <si>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</si>
  <si>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</si>
  <si>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</si>
  <si>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</si>
  <si>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</si>
  <si>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</si>
  <si>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</si>
  <si>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</si>
  <si>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</si>
  <si>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</si>
  <si>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</si>
  <si>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</si>
  <si>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</si>
  <si>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</si>
  <si>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</si>
  <si>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</si>
  <si>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</si>
  <si>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</si>
  <si>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</si>
  <si>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</si>
  <si>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</si>
  <si>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</si>
  <si>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</si>
  <si>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</si>
  <si>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</si>
  <si>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</si>
  <si>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</si>
  <si>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</si>
  <si>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</si>
  <si>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</si>
  <si>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</si>
  <si>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</si>
  <si>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</si>
  <si>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</si>
  <si>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</si>
  <si>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</si>
  <si>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</si>
  <si>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</si>
  <si>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</si>
  <si>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</si>
  <si>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</si>
  <si>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</si>
  <si>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</si>
  <si>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</si>
  <si>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</si>
  <si>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</si>
  <si>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</si>
  <si>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</si>
  <si>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</si>
  <si>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</si>
  <si>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</si>
  <si>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</si>
  <si>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</si>
  <si>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</si>
  <si>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</si>
  <si>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</si>
  <si>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</si>
  <si>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</si>
  <si>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</si>
  <si>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</si>
  <si>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</si>
  <si>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</si>
  <si>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</si>
  <si>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</si>
  <si>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</si>
  <si>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</si>
  <si>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</si>
  <si>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</si>
  <si>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</si>
  <si>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</si>
  <si>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</si>
  <si>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</si>
  <si>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</si>
  <si>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</si>
  <si>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</si>
  <si>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</si>
  <si>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</si>
  <si>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</si>
  <si>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</si>
  <si>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</si>
  <si>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</si>
  <si>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</si>
  <si>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</si>
  <si>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</si>
  <si>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</si>
  <si>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</si>
  <si>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</si>
  <si>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</si>
  <si>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</si>
  <si>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</si>
  <si>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</si>
  <si>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</si>
  <si>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</si>
  <si>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</si>
  <si>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</si>
  <si>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</si>
  <si>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</si>
  <si>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</si>
  <si>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</si>
  <si>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</si>
  <si>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</si>
  <si>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</si>
  <si>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</si>
  <si>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</si>
  <si>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</si>
  <si>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</si>
  <si>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</si>
  <si>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</si>
  <si>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</si>
  <si>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</si>
  <si>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</si>
  <si>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</si>
  <si>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</si>
  <si>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</si>
  <si>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</si>
  <si>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</si>
  <si>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</si>
  <si>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</si>
  <si>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</si>
  <si>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</si>
  <si>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</si>
  <si>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</si>
  <si>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</si>
  <si>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</si>
  <si>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</si>
  <si>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</si>
  <si>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</si>
  <si>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</si>
  <si>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</si>
  <si>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</si>
  <si>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</si>
  <si>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</si>
  <si>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</si>
  <si>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</si>
  <si>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</si>
  <si>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</si>
  <si>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</si>
  <si>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</si>
  <si>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</si>
  <si>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</si>
  <si>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</si>
  <si>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</si>
  <si>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</si>
  <si>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</si>
  <si>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</si>
  <si>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</si>
  <si>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</si>
  <si>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</si>
  <si>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</si>
  <si>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</si>
  <si>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</si>
  <si>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</si>
  <si>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</si>
  <si>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</si>
  <si>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</si>
  <si>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</si>
  <si>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</si>
  <si>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</si>
  <si>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</si>
  <si>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</si>
  <si>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</si>
  <si>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</si>
  <si>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</si>
  <si>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</si>
  <si>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</si>
  <si>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</si>
  <si>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</si>
  <si>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</si>
  <si>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</si>
  <si>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</si>
  <si>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</si>
  <si>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</si>
  <si>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</si>
  <si>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</si>
  <si>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</si>
  <si>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</si>
  <si>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</si>
  <si>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</si>
  <si>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</si>
  <si>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</si>
  <si>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</si>
  <si>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</si>
  <si>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</si>
  <si>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</si>
  <si>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</si>
  <si>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</si>
  <si>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</si>
  <si>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</si>
  <si>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</si>
  <si>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</si>
  <si>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</si>
  <si>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</si>
  <si>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</si>
  <si>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</si>
  <si>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</si>
  <si>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</si>
  <si>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</si>
  <si>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</si>
  <si>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</si>
  <si>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</si>
  <si>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</si>
  <si>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</si>
  <si>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</si>
  <si>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</si>
  <si>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</si>
  <si>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</si>
  <si>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</si>
  <si>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</si>
  <si>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</si>
  <si>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</si>
  <si>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</si>
  <si>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</si>
  <si>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</si>
  <si>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</si>
  <si>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</si>
  <si>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</si>
  <si>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</si>
  <si>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</si>
  <si>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</si>
  <si>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</si>
  <si>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</si>
  <si>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</si>
  <si>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</si>
  <si>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</si>
  <si>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</si>
  <si>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</si>
  <si>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</si>
  <si>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</si>
  <si>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</si>
  <si>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</si>
  <si>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</si>
  <si>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</si>
  <si>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</si>
  <si>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</si>
  <si>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</si>
  <si>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</si>
  <si>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</si>
  <si>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</si>
  <si>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</si>
  <si>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</si>
  <si>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</si>
  <si>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</si>
  <si>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</si>
  <si>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</si>
  <si>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</si>
  <si>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</si>
  <si>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</si>
  <si>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</si>
  <si>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</si>
  <si>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</si>
  <si>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</si>
  <si>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</si>
  <si>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</si>
  <si>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</si>
  <si>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</si>
  <si>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</si>
  <si>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</si>
  <si>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</si>
  <si>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</si>
  <si>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</si>
  <si>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</si>
  <si>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</si>
  <si>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</si>
  <si>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</si>
  <si>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</si>
  <si>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</si>
  <si>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</si>
  <si>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</si>
  <si>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</si>
  <si>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</si>
  <si>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</si>
  <si>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</si>
  <si>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</si>
  <si>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</si>
  <si>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</si>
  <si>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</si>
  <si>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</si>
  <si>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</si>
  <si>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</si>
  <si>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</si>
  <si>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</si>
  <si>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</si>
  <si>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</si>
  <si>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</si>
  <si>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</si>
  <si>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</si>
  <si>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</si>
  <si>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</si>
  <si>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</si>
  <si>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</si>
  <si>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</si>
  <si>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</si>
  <si>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</si>
  <si>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</si>
  <si>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</si>
  <si>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</si>
  <si>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</si>
  <si>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</si>
  <si>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</si>
  <si>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</si>
  <si>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</si>
  <si>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</si>
  <si>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</si>
  <si>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</si>
  <si>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</si>
  <si>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</si>
  <si>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</si>
  <si>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</si>
  <si>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</si>
  <si>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</si>
  <si>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</si>
  <si>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</si>
  <si>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</si>
  <si>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</si>
  <si>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</si>
  <si>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</si>
  <si>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</si>
  <si>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</si>
  <si>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</si>
  <si>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</si>
  <si>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</si>
  <si>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</si>
  <si>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</si>
  <si>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</si>
  <si>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</si>
  <si>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</si>
  <si>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</si>
  <si>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</si>
  <si>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</si>
  <si>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</si>
  <si>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</si>
  <si>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</si>
  <si>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</si>
  <si>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</si>
  <si>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</si>
  <si>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</si>
  <si>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</si>
  <si>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</si>
  <si>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</si>
  <si>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</si>
  <si>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</si>
  <si>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</si>
  <si>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</si>
  <si>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</si>
  <si>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</si>
  <si>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</si>
  <si>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</si>
  <si>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</si>
  <si>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</si>
  <si>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</si>
  <si>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</si>
  <si>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</si>
  <si>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</si>
  <si>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</si>
  <si>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</si>
  <si>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</si>
  <si>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</si>
  <si>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</si>
  <si>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</si>
  <si>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</si>
  <si>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</si>
  <si>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</si>
  <si>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</si>
  <si>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</si>
  <si>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</si>
  <si>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</si>
  <si>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</si>
  <si>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</si>
  <si>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</si>
  <si>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</si>
  <si>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</si>
  <si>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</si>
  <si>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</si>
  <si>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</si>
  <si>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</si>
  <si>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</si>
  <si>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</si>
  <si>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</si>
  <si>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</si>
  <si>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</si>
  <si>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</si>
  <si>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</si>
  <si>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</si>
  <si>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</si>
  <si>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</si>
  <si>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</si>
  <si>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</si>
  <si>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</si>
  <si>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</si>
  <si>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</si>
  <si>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</si>
  <si>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</si>
  <si>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</si>
  <si>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</si>
  <si>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</si>
  <si>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</si>
  <si>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</si>
  <si>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</si>
  <si>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</si>
  <si>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</si>
  <si>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</si>
  <si>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</si>
  <si>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</si>
  <si>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</si>
  <si>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</si>
  <si>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</si>
  <si>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</si>
  <si>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</si>
  <si>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</si>
  <si>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</si>
  <si>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</si>
  <si>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</si>
  <si>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</si>
  <si>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</si>
  <si>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</si>
  <si>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</si>
  <si>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</si>
  <si>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</si>
  <si>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</si>
  <si>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</si>
  <si>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</si>
  <si>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</si>
  <si>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</si>
  <si>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</si>
  <si>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</si>
  <si>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</si>
  <si>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</si>
  <si>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</si>
  <si>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</si>
  <si>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</si>
  <si>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</si>
  <si>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</si>
  <si>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</si>
  <si>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</si>
  <si>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</si>
  <si>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</si>
  <si>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</si>
  <si>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</si>
  <si>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</si>
  <si>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</si>
  <si>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</si>
  <si>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</si>
  <si>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</si>
  <si>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</si>
  <si>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</si>
  <si>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</si>
  <si>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</si>
  <si>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</si>
  <si>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</si>
  <si>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</si>
  <si>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</si>
  <si>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</si>
  <si>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</si>
  <si>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</si>
  <si>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</si>
  <si>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</si>
  <si>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</si>
  <si>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</si>
  <si>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</si>
  <si>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</si>
  <si>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</si>
  <si>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</si>
  <si>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</si>
  <si>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</si>
  <si>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</si>
  <si>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</si>
  <si>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</si>
  <si>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</si>
  <si>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</si>
  <si>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</si>
  <si>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</si>
  <si>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</si>
  <si>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</si>
  <si>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</si>
  <si>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</si>
  <si>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</si>
  <si>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</si>
  <si>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</si>
  <si>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</si>
  <si>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</si>
  <si>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</si>
  <si>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</si>
  <si>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</si>
  <si>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</si>
  <si>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</si>
  <si>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</si>
  <si>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</si>
  <si>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</si>
  <si>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</si>
  <si>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</si>
  <si>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</si>
  <si>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</si>
  <si>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</si>
  <si>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</si>
  <si>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</si>
  <si>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</si>
  <si>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</si>
  <si>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</si>
  <si>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</si>
  <si>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</si>
  <si>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</si>
  <si>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</si>
  <si>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</si>
  <si>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</si>
  <si>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</si>
  <si>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</si>
  <si>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</si>
  <si>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</si>
  <si>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</si>
  <si>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</si>
  <si>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</si>
  <si>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</si>
  <si>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</si>
  <si>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</si>
  <si>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</si>
  <si>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</si>
  <si>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</si>
  <si>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</si>
  <si>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</si>
  <si>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</si>
  <si>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</si>
  <si>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</si>
  <si>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</si>
  <si>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</si>
  <si>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</si>
  <si>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</si>
  <si>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</si>
  <si>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</si>
  <si>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</si>
  <si>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</si>
  <si>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</si>
  <si>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</si>
  <si>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</si>
  <si>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</si>
  <si>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</si>
  <si>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</si>
  <si>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</si>
  <si>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</si>
  <si>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</si>
  <si>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</si>
  <si>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</si>
  <si>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</si>
  <si>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</si>
  <si>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</si>
  <si>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</si>
  <si>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</si>
  <si>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</si>
  <si>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</si>
  <si>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</si>
  <si>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</si>
  <si>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</si>
  <si>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</si>
  <si>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</si>
  <si>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</si>
  <si>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</si>
  <si>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</si>
  <si>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</si>
  <si>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</si>
  <si>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</si>
  <si>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</si>
  <si>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</si>
  <si>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</si>
  <si>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</si>
  <si>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</si>
  <si>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</si>
  <si>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</si>
  <si>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</si>
  <si>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</si>
  <si>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</si>
  <si>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</si>
  <si>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</si>
  <si>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</si>
  <si>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</si>
  <si>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</si>
  <si>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</si>
  <si>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</si>
  <si>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</si>
  <si>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</si>
  <si>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</si>
  <si>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</si>
  <si>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</si>
  <si>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</si>
  <si>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</si>
  <si>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</si>
  <si>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</si>
  <si>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</si>
  <si>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</si>
  <si>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</si>
  <si>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</si>
  <si>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</si>
  <si>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</si>
  <si>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</si>
  <si>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</si>
  <si>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</si>
  <si>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</si>
  <si>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</si>
  <si>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</si>
  <si>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</si>
  <si>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</si>
  <si>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</si>
  <si>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</si>
  <si>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</si>
  <si>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</si>
  <si>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</si>
  <si>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</si>
  <si>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</si>
  <si>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</si>
  <si>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</si>
  <si>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</si>
  <si>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</si>
  <si>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</si>
  <si>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</si>
  <si>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</si>
  <si>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</si>
  <si>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</si>
  <si>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</si>
  <si>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</si>
  <si>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</si>
  <si>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</si>
  <si>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</si>
  <si>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</si>
  <si>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</si>
  <si>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</si>
  <si>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</si>
  <si>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</si>
  <si>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</si>
  <si>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</si>
  <si>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</si>
  <si>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</si>
  <si>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</si>
  <si>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</si>
  <si>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</si>
  <si>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</si>
  <si>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</si>
  <si>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</si>
  <si>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</si>
  <si>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</si>
  <si>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</si>
  <si>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</si>
  <si>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</si>
  <si>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</si>
  <si>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</si>
  <si>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</si>
  <si>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</si>
  <si>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</si>
  <si>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</si>
  <si>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</si>
  <si>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</si>
  <si>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</si>
  <si>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</si>
  <si>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</si>
  <si>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</si>
  <si>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</si>
  <si>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</si>
  <si>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</si>
  <si>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</si>
  <si>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</si>
  <si>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</si>
  <si>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</si>
  <si>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</si>
  <si>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</si>
  <si>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</si>
  <si>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</si>
  <si>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</si>
  <si>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</si>
  <si>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</si>
  <si>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</si>
  <si>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</si>
  <si>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</si>
  <si>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</si>
  <si>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</si>
  <si>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</si>
  <si>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</si>
  <si>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</si>
  <si>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</si>
  <si>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</si>
  <si>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</si>
  <si>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</si>
  <si>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</si>
  <si>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</si>
  <si>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</si>
  <si>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</si>
  <si>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</si>
  <si>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</si>
  <si>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</si>
  <si>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</si>
  <si>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</si>
  <si>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</si>
  <si>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</si>
  <si>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</si>
  <si>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</si>
  <si>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</si>
  <si>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</si>
  <si>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</si>
  <si>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</si>
  <si>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</si>
  <si>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</si>
  <si>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</si>
  <si>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</si>
  <si>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</si>
  <si>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</si>
  <si>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</si>
  <si>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</si>
  <si>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</si>
  <si>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</si>
  <si>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</si>
  <si>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</si>
  <si>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</si>
  <si>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</si>
  <si>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</si>
  <si>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</si>
  <si>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</si>
  <si>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</si>
  <si>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</si>
  <si>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</si>
  <si>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</si>
  <si>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</si>
  <si>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</si>
  <si>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</si>
  <si>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</si>
  <si>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</si>
  <si>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</si>
  <si>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</si>
  <si>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</si>
  <si>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</si>
  <si>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</si>
  <si>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</si>
  <si>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</si>
  <si>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</si>
  <si>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</si>
  <si>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</si>
  <si>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</si>
  <si>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</si>
  <si>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</si>
  <si>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</si>
  <si>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</si>
  <si>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</si>
  <si>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</si>
  <si>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</si>
  <si>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</si>
  <si>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</si>
  <si>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</si>
  <si>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</si>
  <si>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</si>
  <si>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</si>
  <si>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</si>
  <si>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</si>
  <si>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</si>
  <si>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</si>
  <si>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</si>
  <si>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</si>
  <si>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</si>
  <si>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</si>
  <si>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</si>
  <si>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</si>
  <si>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</si>
  <si>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</si>
  <si>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</si>
  <si>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</si>
  <si>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</si>
  <si>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</si>
  <si>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</si>
  <si>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</si>
  <si>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</si>
  <si>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</si>
  <si>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</si>
  <si>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</si>
  <si>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</si>
  <si>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</si>
  <si>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</si>
  <si>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</si>
  <si>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</si>
  <si>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</si>
  <si>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</si>
  <si>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</si>
  <si>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</si>
  <si>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</si>
  <si>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</si>
  <si>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</si>
  <si>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</si>
  <si>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</si>
  <si>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</si>
  <si>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</si>
  <si>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</si>
  <si>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</si>
  <si>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</si>
  <si>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</si>
  <si>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</si>
  <si>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</si>
  <si>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</si>
  <si>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</si>
  <si>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</si>
  <si>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</si>
  <si>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</si>
  <si>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</si>
  <si>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</si>
  <si>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</si>
  <si>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</si>
  <si>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</si>
  <si>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</si>
  <si>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</si>
  <si>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</si>
  <si>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</si>
  <si>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</si>
  <si>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</si>
  <si>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</si>
  <si>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</si>
  <si>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</si>
  <si>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</si>
  <si>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</si>
  <si>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</si>
  <si>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</si>
  <si>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</si>
  <si>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</si>
  <si>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</si>
  <si>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</si>
  <si>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</si>
  <si>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</si>
  <si>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</si>
  <si>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</si>
  <si>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</si>
  <si>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</si>
  <si>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</si>
  <si>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</si>
  <si>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</si>
  <si>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</si>
  <si>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</si>
  <si>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</si>
  <si>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</si>
  <si>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</si>
  <si>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</si>
  <si>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</si>
  <si>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</si>
  <si>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</si>
  <si>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</si>
  <si>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</si>
  <si>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</si>
  <si>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</si>
  <si>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</si>
  <si>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</si>
  <si>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</si>
  <si>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</si>
  <si>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</si>
  <si>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</si>
  <si>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</si>
  <si>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</si>
  <si>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</si>
  <si>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</si>
  <si>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</si>
  <si>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</si>
  <si>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</si>
  <si>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</si>
  <si>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</si>
  <si>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</si>
  <si>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</si>
  <si>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</si>
  <si>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</si>
  <si>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</si>
  <si>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</si>
  <si>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</si>
  <si>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</si>
  <si>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</si>
  <si>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</si>
  <si>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</si>
  <si>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</si>
  <si>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</si>
  <si>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</si>
  <si>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</si>
  <si>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</si>
  <si>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</si>
  <si>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</si>
  <si>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</si>
  <si>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</si>
  <si>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</si>
  <si>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</si>
  <si>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</si>
  <si>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</si>
  <si>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</si>
  <si>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</si>
  <si>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</si>
  <si>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</si>
  <si>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</si>
  <si>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</si>
  <si>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</si>
  <si>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</si>
  <si>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</si>
  <si>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</si>
  <si>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</si>
  <si>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</si>
  <si>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</si>
  <si>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</si>
  <si>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</si>
  <si>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</si>
  <si>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</si>
  <si>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</si>
  <si>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</si>
  <si>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</si>
  <si>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</si>
  <si>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</si>
  <si>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</si>
  <si>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</si>
  <si>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</si>
  <si>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</si>
  <si>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</si>
  <si>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</si>
  <si>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</si>
  <si>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</si>
  <si>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</si>
  <si>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</si>
  <si>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</si>
  <si>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</si>
  <si>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</si>
  <si>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</si>
  <si>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</si>
  <si>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</si>
  <si>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</si>
  <si>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</si>
  <si>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</si>
  <si>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</si>
  <si>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</si>
  <si>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</si>
  <si>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</si>
  <si>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</si>
  <si>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</si>
  <si>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</si>
  <si>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</si>
  <si>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</si>
  <si>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</si>
  <si>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</si>
  <si>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</si>
  <si>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</si>
  <si>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</si>
  <si>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</si>
  <si>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</si>
  <si>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</si>
  <si>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</si>
  <si>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</si>
  <si>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</si>
  <si>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</si>
  <si>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</si>
  <si>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</si>
  <si>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</si>
  <si>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</si>
  <si>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</si>
  <si>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</si>
  <si>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</si>
  <si>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</si>
  <si>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</si>
  <si>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</si>
  <si>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</si>
  <si>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</si>
  <si>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</si>
  <si>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</si>
  <si>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</si>
  <si>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</si>
  <si>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</si>
  <si>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</si>
  <si>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</si>
  <si>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</si>
  <si>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</si>
  <si>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</si>
  <si>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</si>
  <si>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</si>
  <si>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</si>
  <si>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</si>
  <si>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</si>
  <si>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</si>
  <si>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</si>
  <si>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</si>
  <si>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</si>
  <si>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</si>
  <si>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</si>
  <si>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</si>
  <si>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</si>
  <si>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</si>
  <si>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</si>
  <si>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</si>
  <si>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</si>
  <si>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</si>
  <si>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</si>
  <si>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</si>
  <si>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</si>
  <si>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</si>
  <si>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</si>
  <si>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</si>
  <si>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</si>
  <si>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</si>
  <si>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</si>
  <si>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</si>
  <si>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</si>
  <si>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</si>
  <si>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</si>
  <si>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</si>
  <si>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</si>
  <si>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</si>
  <si>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</si>
  <si>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</si>
  <si>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</si>
  <si>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</si>
  <si>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</si>
  <si>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</si>
  <si>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</si>
  <si>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</si>
  <si>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</si>
  <si>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</si>
  <si>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</si>
  <si>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</si>
  <si>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</si>
  <si>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</si>
  <si>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</si>
  <si>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</si>
  <si>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</si>
  <si>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</si>
  <si>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</si>
  <si>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</si>
  <si>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</si>
  <si>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</si>
  <si>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</si>
  <si>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</si>
  <si>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</si>
  <si>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</si>
  <si>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</si>
  <si>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</si>
  <si>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</si>
  <si>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</si>
  <si>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</si>
  <si>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</si>
  <si>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</si>
  <si>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</si>
  <si>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</si>
  <si>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</si>
  <si>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</si>
  <si>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</si>
  <si>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</si>
  <si>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</si>
  <si>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</si>
  <si>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</si>
  <si>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</si>
  <si>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</si>
  <si>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</si>
  <si>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</si>
  <si>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</si>
  <si>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</si>
  <si>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</si>
  <si>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</si>
  <si>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</si>
  <si>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</si>
  <si>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</si>
  <si>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</si>
  <si>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</si>
  <si>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</si>
  <si>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</si>
  <si>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</si>
  <si>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</si>
  <si>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</si>
  <si>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</si>
  <si>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</si>
  <si>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</si>
  <si>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</si>
  <si>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</si>
  <si>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</si>
  <si>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</si>
  <si>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</si>
  <si>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</si>
  <si>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</si>
  <si>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</si>
  <si>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</si>
  <si>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</si>
  <si>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</si>
  <si>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</si>
  <si>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</si>
  <si>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</si>
  <si>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</si>
  <si>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</si>
  <si>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</si>
  <si>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</si>
  <si>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</si>
  <si>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</si>
  <si>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</si>
  <si>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</si>
  <si>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</si>
  <si>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</si>
  <si>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</si>
  <si>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</si>
  <si>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</si>
  <si>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</si>
  <si>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</si>
  <si>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</si>
  <si>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</si>
  <si>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</si>
  <si>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</si>
  <si>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</si>
  <si>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</si>
  <si>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</si>
  <si>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</si>
  <si>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</si>
  <si>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</si>
  <si>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</si>
  <si>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</si>
  <si>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</si>
  <si>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</si>
  <si>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</si>
  <si>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</si>
  <si>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</si>
  <si>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</si>
  <si>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</si>
  <si>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</si>
  <si>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</si>
  <si>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</si>
  <si>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</si>
  <si>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</si>
  <si>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</si>
  <si>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</si>
  <si>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</si>
  <si>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</si>
  <si>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</si>
  <si>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</si>
  <si>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</si>
  <si>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</si>
  <si>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</si>
  <si>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</si>
  <si>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</si>
  <si>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</si>
  <si>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</si>
  <si>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</si>
  <si>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</si>
  <si>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</si>
  <si>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</si>
  <si>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</si>
  <si>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</si>
  <si>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</si>
  <si>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</si>
  <si>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</si>
  <si>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</si>
  <si>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</si>
  <si>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</si>
  <si>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</si>
  <si>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</si>
  <si>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</si>
  <si>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</si>
  <si>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</si>
  <si>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</si>
  <si>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</si>
  <si>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</si>
  <si>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</si>
  <si>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</si>
  <si>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</si>
  <si>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</si>
  <si>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</si>
  <si>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</si>
  <si>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</si>
  <si>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</si>
  <si>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</si>
  <si>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</si>
  <si>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</si>
  <si>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</si>
  <si>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</si>
  <si>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</si>
  <si>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</si>
  <si>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</si>
  <si>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</si>
  <si>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</si>
  <si>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</si>
  <si>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</si>
  <si>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</si>
  <si>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</si>
  <si>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</si>
  <si>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</si>
  <si>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</si>
  <si>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</si>
  <si>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</si>
  <si>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</si>
  <si>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</si>
  <si>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</si>
  <si>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</si>
  <si>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</si>
  <si>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</si>
  <si>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</si>
  <si>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</si>
  <si>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</si>
  <si>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</si>
  <si>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</si>
  <si>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</si>
  <si>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</si>
  <si>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</si>
  <si>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</si>
  <si>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</si>
  <si>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</si>
  <si>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</si>
  <si>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</si>
  <si>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</si>
  <si>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</si>
  <si>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</si>
  <si>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</si>
  <si>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</si>
  <si>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</si>
  <si>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</si>
  <si>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</si>
  <si>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</si>
  <si>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</si>
  <si>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</si>
  <si>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</si>
  <si>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</si>
  <si>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</si>
  <si>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</si>
  <si>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</si>
  <si>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</si>
  <si>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</si>
  <si>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</si>
  <si>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</si>
  <si>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</si>
  <si>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</si>
  <si>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</si>
  <si>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</si>
  <si>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</si>
  <si>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</si>
  <si>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</si>
  <si>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</si>
  <si>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</si>
  <si>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</si>
  <si>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</si>
  <si>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</si>
  <si>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</si>
  <si>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</si>
  <si>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</si>
  <si>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</si>
  <si>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</si>
  <si>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</si>
  <si>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</si>
  <si>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</si>
  <si>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</si>
  <si>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</si>
  <si>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</si>
  <si>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</si>
  <si>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</si>
  <si>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</si>
  <si>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</si>
  <si>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</si>
  <si>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</si>
  <si>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</si>
  <si>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</si>
  <si>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</si>
  <si>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</si>
  <si>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</si>
  <si>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</si>
  <si>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</si>
  <si>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</si>
  <si>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</si>
  <si>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</si>
  <si>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</si>
  <si>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</si>
  <si>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</si>
  <si>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</si>
  <si>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</si>
  <si>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</si>
  <si>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</si>
  <si>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</si>
  <si>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</si>
  <si>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</si>
  <si>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</si>
  <si>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</si>
  <si>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</si>
  <si>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</si>
  <si>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</si>
  <si>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</si>
  <si>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</si>
  <si>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</si>
  <si>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</si>
  <si>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</si>
  <si>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</si>
  <si>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</si>
  <si>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</si>
  <si>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</si>
  <si>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</si>
  <si>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</si>
  <si>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</si>
  <si>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</si>
  <si>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</si>
  <si>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</si>
  <si>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</si>
  <si>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</si>
  <si>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</si>
  <si>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</si>
  <si>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</si>
  <si>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</si>
  <si>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</si>
  <si>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</si>
  <si>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</si>
  <si>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</si>
  <si>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</si>
  <si>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</si>
  <si>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</si>
  <si>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</si>
  <si>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</si>
  <si>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</si>
  <si>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</si>
  <si>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</si>
  <si>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</si>
  <si>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</si>
  <si>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</si>
  <si>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</si>
  <si>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</si>
  <si>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</si>
  <si>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</si>
  <si>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</si>
  <si>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</si>
  <si>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</si>
  <si>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</si>
  <si>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</si>
  <si>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</si>
  <si>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</si>
  <si>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</si>
  <si>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</si>
  <si>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</si>
  <si>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</si>
  <si>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</si>
  <si>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</si>
  <si>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</si>
  <si>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</si>
  <si>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</si>
  <si>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</si>
  <si>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</si>
  <si>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</si>
  <si>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</si>
  <si>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</si>
  <si>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</si>
  <si>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</si>
  <si>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</si>
  <si>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</si>
  <si>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</si>
  <si>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</si>
  <si>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</si>
  <si>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</si>
  <si>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</si>
  <si>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</si>
  <si>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</si>
  <si>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</si>
  <si>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</si>
  <si>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</si>
  <si>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</si>
  <si>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</si>
  <si>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</si>
  <si>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</si>
  <si>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</si>
  <si>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</si>
  <si>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</si>
  <si>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</si>
  <si>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</si>
  <si>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</si>
  <si>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</si>
  <si>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</si>
  <si>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</si>
  <si>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</si>
  <si>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</si>
  <si>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</si>
  <si>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</si>
  <si>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</si>
  <si>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</si>
  <si>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</si>
  <si>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</si>
  <si>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</si>
  <si>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</si>
  <si>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</si>
  <si>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</si>
  <si>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</si>
  <si>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</si>
  <si>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</si>
  <si>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</si>
  <si>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</si>
  <si>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</si>
  <si>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</si>
  <si>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</si>
  <si>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</si>
  <si>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</si>
  <si>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</si>
  <si>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</si>
  <si>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</si>
  <si>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</si>
  <si>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</si>
  <si>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</si>
  <si>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</si>
  <si>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</si>
  <si>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</si>
  <si>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</si>
  <si>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</si>
  <si>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</si>
  <si>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</si>
  <si>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</si>
  <si>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</si>
  <si>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</si>
  <si>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</si>
  <si>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</si>
  <si>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</si>
  <si>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</si>
  <si>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</si>
  <si>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</si>
  <si>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</si>
  <si>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</si>
  <si>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</si>
  <si>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</si>
  <si>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</si>
  <si>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</si>
  <si>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</si>
  <si>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</si>
  <si>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</si>
  <si>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</si>
  <si>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</si>
  <si>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</si>
  <si>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</si>
  <si>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</si>
  <si>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</si>
  <si>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</si>
  <si>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</si>
  <si>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</si>
  <si>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</si>
  <si>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</si>
  <si>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</si>
  <si>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</si>
  <si>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</si>
  <si>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</si>
  <si>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</si>
  <si>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</si>
  <si>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</si>
  <si>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</si>
  <si>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</si>
  <si>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</si>
  <si>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</si>
  <si>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</si>
  <si>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</si>
  <si>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</si>
  <si>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</si>
  <si>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</si>
  <si>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</si>
  <si>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</si>
  <si>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</si>
  <si>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</si>
  <si>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</si>
  <si>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</si>
  <si>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</si>
  <si>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</si>
  <si>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</si>
  <si>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</si>
  <si>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</si>
  <si>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</si>
  <si>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</si>
  <si>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</si>
  <si>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</si>
  <si>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</si>
  <si>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</si>
  <si>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</si>
  <si>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</si>
  <si>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</si>
  <si>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</si>
  <si>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</si>
  <si>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</si>
  <si>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</si>
  <si>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</si>
  <si>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</si>
  <si>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</si>
  <si>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</si>
  <si>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</si>
  <si>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</si>
  <si>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</si>
  <si>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</si>
  <si>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</si>
  <si>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</si>
  <si>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</si>
  <si>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</si>
  <si>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</si>
  <si>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</si>
  <si>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</si>
  <si>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</si>
  <si>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</si>
  <si>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</si>
  <si>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</si>
  <si>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</si>
  <si>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</si>
  <si>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</si>
  <si>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</si>
  <si>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</si>
  <si>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</si>
  <si>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</si>
  <si>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</si>
  <si>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</si>
  <si>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</si>
  <si>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</si>
  <si>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</si>
  <si>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</si>
  <si>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</si>
  <si>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</si>
  <si>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</si>
  <si>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</si>
  <si>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</si>
  <si>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</si>
  <si>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</si>
  <si>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</si>
  <si>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</si>
  <si>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</si>
  <si>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</si>
  <si>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</si>
  <si>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</si>
  <si>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</si>
  <si>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</si>
  <si>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</si>
  <si>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</si>
  <si>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</si>
  <si>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</si>
  <si>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</si>
  <si>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</si>
  <si>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</si>
  <si>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</si>
  <si>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</si>
  <si>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</si>
  <si>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</si>
  <si>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</si>
  <si>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</si>
  <si>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</si>
  <si>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</si>
  <si>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</si>
  <si>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</si>
  <si>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</si>
  <si>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</si>
  <si>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</si>
  <si>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</si>
  <si>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</si>
  <si>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</si>
  <si>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</si>
  <si>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</si>
  <si>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</si>
  <si>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</si>
  <si>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</si>
  <si>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</si>
  <si>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</si>
  <si>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</si>
  <si>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</si>
  <si>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</si>
  <si>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</si>
  <si>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</si>
  <si>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</si>
  <si>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</si>
  <si>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</si>
  <si>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</si>
  <si>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</si>
  <si>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</si>
  <si>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</si>
  <si>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</si>
  <si>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</si>
  <si>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</si>
  <si>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</si>
  <si>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</si>
  <si>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</si>
  <si>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</si>
  <si>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</si>
  <si>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</si>
  <si>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</si>
  <si>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</si>
  <si>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</si>
  <si>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</si>
  <si>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</si>
  <si>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</si>
  <si>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</si>
  <si>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</si>
  <si>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</si>
  <si>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</si>
  <si>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</si>
  <si>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</si>
  <si>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</si>
  <si>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</si>
  <si>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</si>
  <si>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</si>
  <si>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</si>
  <si>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</si>
  <si>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</si>
  <si>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</si>
  <si>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</si>
  <si>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</si>
  <si>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</si>
  <si>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</si>
  <si>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</si>
  <si>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</si>
  <si>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</si>
  <si>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</si>
  <si>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</si>
  <si>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</si>
  <si>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</si>
  <si>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</si>
  <si>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</si>
  <si>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</si>
  <si>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</si>
  <si>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</si>
  <si>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</si>
  <si>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</si>
  <si>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</si>
  <si>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</si>
  <si>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</si>
  <si>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</si>
  <si>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</si>
  <si>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</si>
  <si>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</si>
  <si>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</si>
  <si>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</si>
  <si>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</si>
  <si>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</si>
  <si>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</si>
  <si>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</si>
  <si>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</si>
  <si>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</si>
  <si>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</si>
  <si>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</si>
  <si>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</si>
  <si>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</si>
  <si>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</si>
  <si>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</si>
  <si>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</si>
  <si>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</si>
  <si>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</si>
  <si>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</si>
  <si>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</si>
  <si>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</si>
  <si>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</si>
  <si>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</si>
  <si>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</si>
  <si>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</si>
  <si>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</si>
  <si>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</si>
  <si>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</si>
  <si>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</si>
  <si>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</si>
  <si>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</si>
  <si>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</si>
  <si>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</si>
  <si>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</si>
  <si>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</si>
  <si>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</si>
  <si>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</si>
  <si>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</si>
  <si>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</si>
  <si>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</si>
  <si>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</si>
  <si>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</si>
  <si>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</si>
  <si>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</si>
  <si>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</si>
  <si>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</si>
  <si>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</si>
  <si>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</si>
  <si>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</si>
  <si>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</si>
  <si>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</si>
  <si>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</si>
  <si>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</si>
  <si>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</si>
  <si>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</si>
  <si>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</si>
  <si>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</si>
  <si>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</si>
  <si>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</si>
  <si>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</si>
  <si>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</si>
  <si>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</si>
  <si>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</si>
  <si>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</si>
  <si>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</si>
  <si>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</si>
  <si>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</si>
  <si>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</si>
  <si>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</si>
  <si>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</si>
  <si>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</si>
  <si>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</si>
  <si>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</si>
  <si>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</si>
  <si>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</si>
  <si>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</si>
  <si>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</si>
  <si>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</si>
  <si>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</si>
  <si>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</si>
  <si>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</si>
  <si>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</si>
  <si>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</si>
  <si>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</si>
  <si>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</si>
  <si>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</si>
  <si>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</si>
  <si>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</si>
  <si>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</si>
  <si>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</si>
  <si>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</si>
  <si>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</si>
  <si>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</si>
  <si>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</si>
  <si>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</si>
  <si>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</si>
  <si>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</si>
  <si>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</si>
  <si>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</si>
  <si>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</si>
  <si>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</si>
  <si>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</si>
  <si>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</si>
  <si>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</si>
  <si>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</si>
  <si>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</si>
  <si>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</si>
  <si>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</si>
  <si>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</si>
  <si>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</si>
  <si>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</si>
  <si>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</si>
  <si>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</si>
  <si>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</si>
  <si>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</si>
  <si>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</si>
  <si>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</si>
  <si>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</si>
  <si>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</si>
  <si>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</si>
  <si>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</si>
  <si>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</si>
  <si>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</si>
  <si>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</si>
  <si>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</si>
  <si>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</si>
  <si>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</si>
  <si>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</si>
  <si>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</si>
  <si>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</si>
  <si>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</si>
  <si>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</si>
  <si>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</si>
  <si>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</si>
  <si>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</si>
  <si>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</si>
  <si>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</si>
  <si>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</si>
  <si>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</si>
  <si>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</si>
  <si>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</si>
  <si>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</si>
  <si>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</si>
  <si>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</si>
  <si>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</si>
  <si>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</si>
  <si>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</si>
  <si>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</si>
  <si>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</si>
  <si>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</si>
  <si>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</si>
  <si>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</si>
  <si>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</si>
  <si>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</si>
  <si>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</si>
  <si>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</si>
  <si>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</si>
  <si>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</si>
  <si>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</si>
  <si>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</si>
  <si>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</si>
  <si>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</si>
  <si>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</si>
  <si>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</si>
  <si>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</si>
  <si>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</si>
  <si>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</si>
  <si>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</si>
  <si>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</si>
  <si>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</si>
  <si>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</si>
  <si>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</si>
  <si>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</si>
  <si>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</si>
  <si>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</si>
  <si>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</si>
  <si>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</si>
  <si>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</si>
  <si>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</si>
  <si>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</si>
  <si>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</si>
  <si>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</si>
  <si>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</si>
  <si>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</si>
  <si>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</si>
  <si>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</si>
  <si>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</si>
  <si>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</si>
  <si>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</si>
  <si>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</si>
  <si>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</si>
  <si>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</si>
  <si>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</si>
  <si>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</si>
  <si>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</si>
  <si>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</si>
  <si>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</si>
  <si>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</si>
  <si>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</si>
  <si>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</si>
  <si>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</si>
  <si>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</si>
  <si>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</si>
  <si>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</si>
  <si>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</si>
  <si>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</si>
  <si>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</si>
  <si>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</si>
  <si>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</si>
  <si>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</si>
  <si>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</si>
  <si>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</si>
  <si>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</si>
  <si>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</si>
  <si>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</si>
  <si>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</si>
  <si>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</si>
  <si>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</si>
  <si>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</si>
  <si>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</si>
  <si>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</si>
  <si>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</si>
  <si>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</si>
  <si>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</si>
  <si>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</si>
  <si>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</si>
  <si>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</si>
  <si>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</si>
  <si>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</si>
  <si>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</si>
  <si>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</si>
  <si>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</si>
  <si>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</si>
  <si>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</si>
  <si>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</si>
  <si>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</si>
  <si>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</si>
  <si>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</si>
  <si>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</si>
  <si>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</si>
  <si>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</si>
  <si>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</si>
  <si>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</si>
  <si>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</si>
  <si>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</si>
  <si>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</si>
  <si>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</si>
  <si>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</si>
  <si>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</si>
  <si>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</si>
  <si>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</si>
  <si>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</si>
  <si>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</si>
  <si>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</si>
  <si>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</si>
  <si>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</si>
  <si>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</si>
  <si>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</si>
  <si>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</si>
  <si>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</si>
  <si>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</si>
  <si>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</si>
  <si>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</si>
  <si>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</si>
  <si>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</si>
  <si>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</si>
  <si>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</si>
  <si>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</si>
  <si>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</si>
  <si>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</si>
  <si>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</si>
  <si>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</si>
  <si>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</si>
  <si>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</si>
  <si>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</si>
  <si>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</si>
  <si>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</si>
  <si>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</si>
  <si>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</si>
  <si>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</si>
  <si>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</si>
  <si>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</si>
  <si>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</si>
  <si>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</si>
  <si>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</si>
  <si>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</si>
  <si>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</si>
  <si>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</si>
  <si>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</si>
  <si>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</si>
  <si>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</si>
  <si>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</si>
  <si>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</si>
  <si>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</si>
  <si>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</si>
  <si>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</si>
  <si>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</si>
  <si>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</si>
  <si>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</si>
  <si>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</si>
  <si>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</si>
  <si>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</si>
  <si>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</si>
  <si>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</si>
  <si>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</si>
  <si>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</si>
  <si>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</si>
  <si>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</si>
  <si>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</si>
  <si>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</si>
  <si>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</si>
  <si>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</si>
  <si>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</si>
  <si>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</si>
  <si>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</si>
  <si>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</si>
  <si>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</si>
  <si>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</si>
  <si>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</si>
  <si>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</si>
  <si>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</si>
  <si>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</si>
  <si>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</si>
  <si>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</si>
  <si>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</si>
  <si>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</si>
  <si>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</si>
  <si>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</si>
  <si>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</si>
  <si>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</si>
  <si>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</si>
  <si>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</si>
  <si>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</si>
  <si>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</si>
  <si>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</si>
  <si>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</si>
  <si>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</si>
  <si>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</si>
  <si>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</si>
  <si>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</si>
  <si>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</si>
  <si>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</si>
  <si>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</si>
  <si>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</si>
  <si>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</si>
  <si>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</si>
  <si>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</si>
  <si>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</si>
  <si>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</si>
  <si>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</si>
  <si>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</si>
  <si>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</si>
  <si>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</si>
  <si>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</si>
  <si>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</si>
  <si>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</si>
  <si>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</si>
  <si>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</si>
  <si>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</si>
  <si>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</si>
  <si>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</si>
  <si>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</si>
  <si>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</si>
  <si>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</si>
  <si>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</si>
  <si>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</si>
  <si>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</si>
  <si>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</si>
  <si>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</si>
  <si>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</si>
  <si>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</si>
  <si>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</si>
  <si>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</si>
  <si>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</si>
  <si>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</si>
  <si>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</si>
  <si>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</si>
  <si>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</si>
  <si>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</si>
  <si>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</si>
  <si>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</si>
  <si>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</si>
  <si>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</si>
  <si>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</si>
  <si>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</si>
  <si>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</si>
  <si>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</si>
  <si>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</si>
  <si>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</si>
  <si>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</si>
  <si>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</si>
  <si>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</si>
  <si>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</si>
  <si>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</si>
  <si>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</si>
  <si>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</si>
  <si>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</si>
  <si>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</si>
  <si>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</si>
  <si>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</si>
  <si>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</si>
  <si>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</si>
  <si>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</si>
  <si>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</si>
  <si>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</si>
  <si>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</si>
  <si>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</si>
  <si>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</si>
  <si>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</si>
  <si>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</si>
  <si>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</si>
  <si>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</si>
  <si>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</si>
  <si>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</si>
  <si>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</si>
  <si>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</si>
  <si>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</si>
  <si>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</si>
  <si>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</si>
  <si>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</si>
  <si>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</si>
  <si>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</si>
  <si>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</si>
  <si>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</si>
  <si>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</si>
  <si>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</si>
  <si>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</si>
  <si>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</si>
  <si>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</si>
  <si>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</si>
  <si>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</si>
  <si>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</si>
  <si>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</si>
  <si>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</si>
  <si>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</si>
  <si>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</si>
  <si>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</si>
  <si>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</si>
  <si>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</si>
  <si>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</si>
  <si>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</si>
  <si>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</si>
  <si>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</si>
  <si>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</si>
  <si>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</si>
  <si>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</si>
  <si>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</si>
  <si>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</si>
  <si>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</si>
  <si>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</si>
  <si>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</si>
  <si>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</si>
  <si>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</si>
  <si>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</si>
  <si>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</si>
  <si>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</si>
  <si>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</si>
  <si>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</si>
  <si>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</si>
  <si>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</si>
  <si>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</si>
  <si>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</si>
  <si>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</si>
  <si>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</si>
  <si>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</si>
  <si>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</si>
  <si>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</si>
  <si>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</si>
  <si>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</si>
  <si>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</si>
  <si>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</si>
  <si>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</si>
  <si>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</si>
  <si>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</si>
  <si>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</si>
  <si>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</si>
  <si>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</si>
  <si>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</si>
  <si>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</si>
  <si>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</si>
  <si>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</si>
  <si>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</si>
  <si>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</si>
  <si>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</si>
  <si>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</si>
  <si>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</si>
  <si>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</si>
  <si>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</si>
  <si>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</si>
  <si>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</si>
  <si>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</si>
  <si>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</si>
  <si>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</si>
  <si>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</si>
  <si>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</si>
  <si>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</si>
  <si>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</si>
  <si>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</si>
  <si>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</si>
  <si>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</si>
  <si>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</si>
  <si>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</si>
  <si>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</si>
  <si>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</si>
  <si>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</si>
  <si>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</si>
  <si>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</si>
  <si>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</si>
  <si>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</si>
  <si>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</si>
  <si>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</si>
  <si>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</si>
  <si>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</si>
  <si>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</si>
  <si>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</si>
  <si>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</si>
  <si>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</si>
  <si>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</si>
  <si>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</si>
  <si>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</si>
  <si>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</si>
  <si>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</si>
  <si>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</si>
  <si>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</si>
  <si>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</si>
  <si>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</si>
  <si>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</si>
  <si>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</si>
  <si>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</si>
  <si>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</si>
  <si>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</si>
  <si>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</si>
  <si>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</si>
  <si>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</si>
  <si>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</si>
  <si>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</si>
  <si>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</si>
  <si>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</si>
  <si>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</si>
  <si>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</si>
  <si>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</si>
  <si>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</si>
  <si>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</si>
  <si>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</si>
  <si>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</si>
  <si>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</si>
  <si>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</si>
  <si>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</si>
  <si>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</si>
  <si>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</si>
  <si>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</si>
  <si>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</si>
  <si>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</si>
  <si>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</si>
  <si>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</si>
  <si>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</si>
  <si>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</si>
  <si>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</si>
  <si>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</si>
  <si>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</si>
  <si>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</si>
  <si>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</si>
  <si>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</si>
  <si>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</si>
  <si>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</si>
  <si>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</si>
  <si>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</si>
  <si>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</si>
  <si>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</si>
  <si>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</si>
  <si>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</si>
  <si>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</si>
  <si>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</si>
  <si>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</si>
  <si>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</si>
  <si>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</si>
  <si>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</si>
  <si>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</si>
  <si>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</si>
  <si>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</si>
  <si>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</si>
  <si>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</si>
  <si>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</si>
  <si>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</si>
  <si>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</si>
  <si>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</si>
  <si>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</si>
  <si>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</si>
  <si>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</si>
  <si>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</si>
  <si>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</si>
  <si>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</si>
  <si>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</si>
  <si>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</si>
  <si>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</si>
  <si>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</si>
  <si>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</si>
  <si>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</si>
  <si>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</si>
  <si>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</si>
  <si>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</si>
  <si>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</si>
  <si>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</si>
  <si>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</si>
  <si>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</si>
  <si>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</si>
  <si>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</si>
  <si>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</si>
  <si>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</si>
  <si>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</si>
  <si>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</si>
  <si>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</si>
  <si>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</si>
  <si>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</si>
  <si>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</si>
  <si>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</si>
  <si>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</si>
  <si>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</si>
  <si>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</si>
  <si>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</si>
  <si>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</si>
  <si>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</si>
  <si>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</si>
  <si>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</si>
  <si>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</si>
  <si>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</si>
  <si>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</si>
  <si>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</si>
  <si>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</si>
  <si>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</si>
  <si>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</si>
  <si>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</si>
  <si>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</si>
  <si>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</si>
  <si>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</si>
  <si>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</si>
  <si>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</si>
  <si>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</si>
  <si>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</si>
  <si>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</si>
  <si>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</si>
  <si>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</si>
  <si>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</si>
  <si>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</si>
  <si>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</si>
  <si>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</si>
  <si>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</si>
  <si>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</si>
  <si>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</si>
  <si>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</si>
  <si>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</si>
  <si>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</si>
  <si>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</si>
  <si>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</si>
  <si>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</si>
  <si>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</si>
  <si>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</si>
  <si>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</si>
  <si>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</si>
  <si>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</si>
  <si>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</si>
  <si>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</si>
  <si>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</si>
  <si>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</si>
  <si>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</si>
  <si>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</si>
  <si>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</si>
  <si>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</si>
  <si>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</si>
  <si>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</si>
  <si>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</si>
  <si>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</si>
  <si>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</si>
  <si>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</si>
  <si>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</si>
  <si>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</si>
  <si>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</si>
  <si>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</si>
  <si>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</si>
  <si>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</si>
  <si>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</si>
  <si>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</si>
  <si>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</si>
  <si>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</si>
  <si>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</si>
  <si>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</si>
  <si>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</si>
  <si>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</si>
  <si>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</si>
  <si>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</si>
  <si>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</si>
  <si>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</si>
  <si>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</si>
  <si>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</si>
  <si>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</si>
  <si>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</si>
  <si>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</si>
  <si>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</si>
  <si>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</si>
  <si>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</si>
  <si>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</si>
  <si>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</si>
  <si>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</si>
  <si>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</si>
  <si>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</si>
  <si>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</si>
  <si>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</si>
  <si>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</si>
  <si>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</si>
  <si>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</si>
  <si>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</si>
  <si>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</si>
  <si>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</si>
  <si>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</si>
  <si>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</si>
  <si>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</si>
  <si>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</si>
  <si>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</si>
  <si>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</si>
  <si>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</si>
  <si>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</si>
  <si>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</si>
  <si>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</si>
  <si>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</si>
  <si>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</si>
  <si>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</si>
  <si>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</si>
  <si>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</si>
  <si>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</si>
  <si>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</si>
  <si>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</si>
  <si>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</si>
  <si>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</si>
  <si>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</si>
  <si>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</si>
  <si>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</si>
  <si>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</si>
  <si>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</si>
  <si>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</si>
  <si>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</si>
  <si>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</si>
  <si>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</si>
  <si>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</si>
  <si>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</si>
  <si>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</si>
  <si>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</si>
  <si>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</si>
  <si>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</si>
  <si>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</si>
  <si>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</si>
  <si>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</si>
  <si>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</si>
  <si>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</si>
  <si>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</si>
  <si>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</si>
  <si>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</si>
  <si>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</si>
  <si>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</si>
  <si>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</si>
  <si>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</si>
  <si>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</si>
  <si>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</si>
  <si>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</si>
  <si>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</si>
  <si>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</si>
  <si>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</si>
  <si>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</si>
  <si>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</si>
  <si>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</si>
  <si>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</si>
  <si>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</si>
  <si>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</si>
  <si>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</si>
  <si>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</si>
  <si>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</si>
  <si>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</si>
  <si>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</si>
  <si>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</si>
  <si>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</si>
  <si>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</si>
  <si>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</si>
  <si>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</si>
  <si>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</si>
  <si>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</si>
  <si>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</si>
  <si>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</si>
  <si>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</si>
  <si>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</si>
  <si>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</si>
  <si>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</si>
  <si>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</si>
  <si>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</si>
  <si>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</si>
  <si>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</si>
  <si>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</si>
  <si>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</si>
  <si>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</si>
  <si>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</si>
  <si>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</si>
  <si>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</si>
  <si>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</si>
  <si>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</si>
  <si>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</si>
  <si>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</si>
  <si>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</si>
  <si>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</si>
  <si>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</si>
  <si>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</si>
  <si>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</si>
  <si>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</si>
  <si>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</si>
  <si>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</si>
  <si>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</si>
  <si>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</si>
  <si>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</si>
  <si>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</si>
  <si>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</si>
  <si>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</si>
  <si>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</si>
  <si>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</si>
  <si>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</si>
  <si>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</si>
  <si>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</si>
  <si>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</si>
  <si>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</si>
  <si>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</si>
  <si>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</si>
  <si>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</si>
  <si>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</si>
  <si>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</si>
  <si>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</si>
  <si>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</si>
  <si>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</si>
  <si>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</si>
  <si>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</si>
  <si>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</si>
  <si>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</si>
  <si>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</si>
  <si>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</si>
  <si>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</si>
  <si>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</si>
  <si>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</si>
  <si>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</si>
  <si>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</si>
  <si>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</si>
  <si>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</si>
  <si>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</si>
  <si>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</si>
  <si>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</si>
  <si>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</si>
  <si>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</si>
  <si>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</si>
  <si>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</si>
  <si>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</si>
  <si>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</si>
  <si>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</si>
  <si>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</si>
  <si>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</si>
  <si>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</si>
  <si>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</si>
  <si>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</si>
  <si>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</si>
  <si>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</si>
  <si>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</si>
  <si>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</si>
  <si>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</si>
  <si>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</si>
  <si>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</si>
  <si>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</si>
  <si>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</si>
  <si>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</si>
  <si>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</si>
  <si>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</si>
  <si>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</si>
  <si>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</si>
  <si>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</si>
  <si>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</si>
  <si>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</si>
  <si>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</si>
  <si>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</si>
  <si>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</si>
  <si>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</si>
  <si>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</si>
  <si>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</si>
  <si>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</si>
  <si>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</si>
  <si>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</si>
  <si>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</si>
  <si>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</si>
  <si>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</si>
  <si>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</si>
  <si>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</si>
  <si>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</si>
  <si>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</si>
  <si>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</si>
  <si>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</si>
  <si>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</si>
  <si>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</si>
  <si>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</si>
  <si>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</si>
  <si>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</si>
  <si>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</si>
  <si>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</si>
  <si>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</si>
  <si>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</si>
  <si>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</si>
  <si>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</si>
  <si>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</si>
  <si>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</si>
  <si>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</si>
  <si>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</si>
  <si>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</si>
  <si>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</si>
  <si>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</si>
  <si>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</si>
  <si>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</si>
  <si>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</si>
  <si>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</si>
  <si>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</si>
  <si>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</si>
  <si>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</si>
  <si>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</si>
  <si>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</si>
  <si>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</si>
  <si>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</si>
  <si>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</si>
  <si>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</si>
  <si>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</si>
  <si>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</si>
  <si>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</si>
  <si>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</si>
  <si>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</si>
  <si>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</si>
  <si>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</si>
  <si>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</si>
  <si>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</si>
  <si>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</si>
  <si>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</si>
  <si>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</si>
  <si>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</si>
  <si>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</si>
  <si>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</si>
  <si>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</si>
  <si>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</si>
  <si>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</si>
  <si>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</si>
  <si>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</si>
  <si>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</si>
  <si>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</si>
  <si>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</si>
  <si>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</si>
  <si>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</si>
  <si>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</si>
  <si>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</si>
  <si>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</si>
  <si>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</si>
  <si>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</si>
  <si>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</si>
  <si>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</si>
  <si>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</si>
  <si>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</si>
  <si>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</si>
  <si>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</si>
  <si>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</si>
  <si>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</si>
  <si>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</si>
  <si>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</si>
  <si>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</si>
  <si>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</si>
  <si>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</si>
  <si>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</si>
  <si>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</si>
  <si>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</si>
  <si>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</si>
  <si>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</si>
  <si>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</si>
  <si>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</si>
  <si>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</si>
  <si>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</si>
  <si>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</si>
  <si>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</si>
  <si>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</si>
  <si>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</si>
  <si>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</si>
  <si>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</si>
  <si>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</si>
  <si>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</si>
  <si>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</si>
  <si>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</si>
  <si>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</si>
  <si>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</si>
  <si>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</si>
  <si>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</si>
  <si>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</si>
  <si>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</si>
  <si>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</si>
  <si>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</si>
  <si>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</si>
  <si>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</si>
  <si>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</si>
  <si>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</si>
  <si>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</si>
  <si>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</si>
  <si>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</si>
  <si>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</si>
  <si>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</si>
  <si>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</si>
  <si>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</si>
  <si>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</si>
  <si>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</si>
  <si>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</si>
  <si>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</si>
  <si>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</si>
  <si>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</si>
  <si>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</si>
  <si>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</si>
  <si>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</si>
  <si>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</si>
  <si>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</si>
  <si>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</si>
  <si>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</si>
  <si>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</si>
  <si>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</si>
  <si>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</si>
  <si>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</si>
  <si>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</si>
  <si>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</si>
  <si>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</si>
  <si>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</si>
  <si>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</si>
  <si>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</si>
  <si>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</si>
  <si>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</si>
  <si>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</si>
  <si>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</si>
  <si>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</si>
  <si>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</si>
  <si>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</si>
  <si>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</si>
  <si>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</si>
  <si>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</si>
  <si>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</si>
  <si>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</si>
  <si>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</si>
  <si>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</si>
  <si>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</si>
  <si>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</si>
  <si>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</si>
  <si>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</si>
  <si>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</si>
  <si>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</si>
  <si>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</si>
  <si>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</si>
  <si>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</si>
  <si>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</si>
  <si>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</si>
  <si>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</si>
  <si>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</si>
  <si>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</si>
  <si>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</si>
  <si>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</si>
  <si>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</si>
  <si>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</si>
  <si>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</si>
  <si>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</si>
  <si>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</si>
  <si>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</si>
  <si>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</si>
  <si>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</si>
  <si>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</si>
  <si>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</si>
  <si>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</si>
  <si>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</si>
  <si>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</si>
  <si>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</si>
  <si>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</si>
  <si>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</si>
  <si>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</si>
  <si>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</si>
  <si>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</si>
  <si>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</si>
  <si>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</si>
  <si>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</si>
  <si>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</si>
  <si>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</si>
  <si>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</si>
  <si>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</si>
  <si>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</si>
  <si>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</si>
  <si>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</si>
  <si>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</si>
  <si>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</si>
  <si>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</si>
  <si>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</si>
  <si>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</si>
  <si>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</si>
  <si>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</si>
  <si>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</si>
  <si>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</si>
  <si>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</si>
  <si>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</si>
  <si>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</si>
  <si>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</si>
  <si>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</si>
  <si>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</si>
  <si>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</si>
  <si>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</si>
  <si>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</si>
  <si>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</si>
  <si>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</si>
  <si>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</si>
  <si>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</si>
  <si>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</si>
  <si>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</si>
  <si>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</si>
  <si>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</si>
  <si>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</si>
  <si>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</si>
  <si>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</si>
  <si>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</si>
  <si>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</si>
  <si>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</si>
  <si>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</si>
  <si>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</si>
  <si>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</si>
  <si>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</si>
  <si>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</si>
  <si>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</si>
  <si>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</si>
  <si>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</si>
  <si>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</si>
  <si>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</si>
  <si>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</si>
  <si>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</si>
  <si>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</si>
  <si>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</si>
  <si>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</si>
  <si>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</si>
  <si>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</si>
  <si>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</si>
  <si>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</si>
  <si>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</si>
  <si>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</si>
  <si>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</si>
  <si>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</si>
  <si>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</si>
  <si>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</si>
  <si>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</si>
  <si>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</si>
  <si>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</si>
  <si>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</si>
  <si>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</si>
  <si>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</si>
  <si>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</si>
  <si>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</si>
  <si>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</si>
  <si>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</si>
  <si>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</si>
  <si>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</si>
  <si>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</si>
  <si>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</si>
  <si>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</si>
  <si>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</si>
  <si>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</si>
  <si>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</si>
  <si>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</si>
  <si>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</si>
  <si>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</si>
  <si>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</si>
  <si>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</si>
  <si>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</si>
  <si>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</si>
  <si>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</si>
  <si>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</si>
  <si>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</si>
  <si>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</si>
  <si>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</si>
  <si>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</si>
  <si>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</si>
  <si>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</si>
  <si>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</si>
  <si>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</si>
  <si>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</si>
  <si>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</si>
  <si>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</si>
  <si>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</si>
  <si>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</si>
  <si>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</si>
  <si>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</si>
  <si>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</si>
  <si>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</si>
  <si>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</si>
  <si>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</si>
  <si>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</si>
  <si>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</si>
  <si>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</si>
  <si>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</si>
  <si>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</si>
  <si>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</si>
  <si>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</si>
  <si>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</si>
  <si>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</si>
  <si>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</si>
  <si>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</si>
  <si>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</si>
  <si>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</si>
  <si>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</si>
  <si>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</si>
  <si>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</si>
  <si>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</si>
  <si>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</si>
  <si>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</si>
  <si>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</si>
  <si>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</si>
  <si>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</si>
  <si>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</si>
  <si>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</si>
  <si>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</si>
  <si>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</si>
  <si>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</si>
  <si>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</si>
  <si>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</si>
  <si>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</si>
  <si>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</si>
  <si>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</si>
  <si>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</si>
  <si>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</si>
  <si>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</si>
  <si>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</si>
  <si>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</si>
  <si>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</si>
  <si>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</si>
  <si>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</si>
  <si>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</si>
  <si>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</si>
  <si>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</si>
  <si>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</si>
  <si>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</si>
  <si>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</si>
  <si>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</si>
  <si>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</si>
  <si>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</si>
  <si>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</si>
  <si>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</si>
  <si>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</si>
  <si>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</si>
  <si>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</si>
  <si>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</si>
  <si>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</si>
  <si>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</si>
  <si>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</si>
  <si>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</si>
  <si>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</si>
  <si>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</si>
  <si>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</si>
  <si>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</si>
  <si>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</si>
  <si>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</si>
  <si>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</si>
  <si>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</si>
  <si>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</si>
  <si>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</si>
  <si>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</si>
  <si>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</si>
  <si>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</si>
  <si>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</si>
  <si>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</si>
  <si>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</si>
  <si>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</si>
  <si>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</si>
  <si>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</si>
  <si>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</si>
  <si>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</si>
  <si>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</si>
  <si>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</si>
  <si>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</si>
  <si>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</si>
  <si>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</si>
  <si>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</si>
  <si>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</si>
  <si>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</si>
  <si>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</si>
  <si>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</si>
  <si>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</si>
  <si>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</si>
  <si>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</si>
  <si>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</si>
  <si>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</si>
  <si>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</si>
  <si>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</si>
  <si>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</si>
  <si>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</si>
  <si>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</si>
  <si>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</si>
  <si>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</si>
  <si>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</si>
  <si>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</si>
  <si>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</si>
  <si>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</si>
  <si>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</si>
  <si>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</si>
  <si>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</si>
  <si>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</si>
  <si>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</si>
  <si>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</si>
  <si>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</si>
  <si>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</si>
  <si>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</si>
  <si>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</si>
  <si>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</si>
  <si>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</si>
  <si>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</si>
  <si>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</si>
  <si>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</si>
  <si>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</si>
  <si>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</si>
  <si>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</si>
  <si>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</si>
  <si>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</si>
  <si>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</si>
  <si>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</si>
  <si>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</si>
  <si>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</si>
  <si>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</si>
  <si>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</si>
  <si>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</si>
  <si>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</si>
  <si>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</si>
  <si>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</si>
  <si>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</si>
  <si>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</si>
  <si>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</si>
  <si>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</si>
  <si>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</si>
  <si>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</si>
  <si>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</si>
  <si>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</si>
  <si>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</si>
  <si>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</si>
  <si>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</si>
  <si>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</si>
  <si>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</si>
  <si>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</si>
  <si>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</si>
  <si>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</si>
  <si>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</si>
  <si>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</si>
  <si>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</si>
  <si>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</si>
  <si>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</si>
  <si>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</si>
  <si>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</si>
  <si>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</si>
  <si>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</si>
  <si>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</si>
  <si>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</si>
  <si>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</si>
  <si>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</si>
  <si>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</si>
  <si>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</si>
  <si>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</si>
  <si>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</si>
  <si>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</si>
  <si>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</si>
  <si>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</si>
  <si>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</si>
  <si>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</si>
  <si>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</si>
  <si>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</si>
  <si>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</si>
  <si>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</si>
  <si>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</si>
  <si>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</si>
  <si>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</si>
  <si>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</si>
  <si>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</si>
  <si>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</si>
  <si>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</si>
  <si>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</si>
  <si>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</si>
  <si>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</si>
  <si>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</si>
  <si>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</si>
  <si>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</si>
  <si>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</si>
  <si>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</si>
  <si>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</si>
  <si>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</si>
  <si>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</si>
  <si>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</si>
  <si>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</si>
  <si>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</si>
  <si>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</si>
  <si>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</si>
  <si>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</si>
  <si>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</si>
  <si>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</si>
  <si>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</si>
  <si>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</si>
  <si>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</si>
  <si>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</si>
  <si>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</si>
  <si>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</si>
  <si>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</si>
  <si>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</si>
  <si>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</si>
  <si>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</si>
  <si>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</si>
  <si>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</si>
  <si>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</si>
  <si>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</si>
  <si>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</si>
  <si>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</si>
  <si>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</si>
  <si>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</si>
  <si>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</si>
  <si>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</si>
  <si>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</si>
  <si>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</si>
  <si>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</si>
  <si>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</si>
  <si>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</si>
  <si>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</si>
  <si>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</si>
  <si>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</si>
  <si>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</si>
  <si>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</si>
  <si>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</si>
  <si>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</si>
  <si>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</si>
  <si>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</si>
  <si>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</si>
  <si>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</si>
  <si>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</si>
  <si>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</si>
  <si>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</si>
  <si>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</si>
  <si>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</si>
  <si>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</si>
  <si>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</si>
  <si>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</si>
  <si>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</si>
  <si>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</si>
  <si>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</si>
  <si>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</si>
  <si>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</si>
  <si>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</si>
  <si>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</si>
  <si>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</si>
  <si>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</si>
  <si>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</si>
  <si>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</si>
  <si>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</si>
  <si>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</si>
  <si>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</si>
  <si>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</si>
  <si>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</si>
  <si>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</si>
  <si>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</si>
  <si>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</si>
  <si>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</si>
  <si>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</si>
  <si>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</si>
  <si>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</si>
  <si>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</si>
  <si>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</si>
  <si>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</si>
  <si>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</si>
  <si>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</si>
  <si>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</si>
  <si>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</si>
  <si>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</si>
  <si>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</si>
  <si>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</si>
  <si>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</si>
  <si>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</si>
  <si>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</si>
  <si>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</si>
  <si>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</si>
  <si>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</si>
  <si>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</si>
  <si>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</si>
  <si>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</si>
  <si>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</si>
  <si>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</si>
  <si>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</si>
  <si>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</si>
  <si>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</si>
  <si>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</si>
  <si>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</si>
  <si>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</si>
  <si>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</si>
  <si>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</si>
  <si>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</si>
  <si>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</si>
  <si>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</si>
  <si>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</si>
  <si>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</si>
  <si>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</si>
  <si>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</si>
  <si>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</si>
  <si>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</si>
  <si>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</si>
  <si>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</si>
  <si>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</si>
  <si>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</si>
  <si>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</si>
  <si>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</si>
  <si>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</si>
  <si>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</si>
  <si>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</si>
  <si>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</si>
  <si>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</si>
  <si>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</si>
  <si>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</si>
  <si>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</si>
  <si>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</si>
  <si>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</si>
  <si>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</si>
  <si>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</si>
  <si>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</si>
  <si>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</si>
  <si>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</si>
  <si>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</si>
  <si>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</si>
  <si>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</si>
  <si>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</si>
  <si>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</si>
  <si>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</si>
  <si>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</si>
  <si>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</si>
  <si>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</si>
  <si>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</si>
  <si>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</si>
  <si>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</si>
  <si>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</si>
  <si>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</si>
  <si>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</si>
  <si>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</si>
  <si>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</si>
  <si>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</si>
  <si>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</si>
  <si>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</si>
  <si>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</si>
  <si>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</si>
  <si>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</si>
  <si>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</si>
  <si>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</si>
  <si>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</si>
  <si>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</si>
  <si>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</si>
  <si>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</si>
  <si>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</si>
  <si>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</si>
  <si>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</si>
  <si>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</si>
  <si>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</si>
  <si>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</si>
  <si>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</si>
  <si>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</si>
  <si>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</si>
  <si>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</si>
  <si>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</si>
  <si>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</si>
  <si>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</si>
  <si>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</si>
  <si>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</si>
  <si>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</si>
  <si>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</si>
  <si>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</si>
  <si>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</si>
  <si>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</si>
  <si>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</si>
  <si>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</si>
  <si>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</si>
  <si>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</si>
  <si>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</si>
  <si>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</si>
  <si>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</si>
  <si>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</si>
  <si>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</si>
  <si>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</si>
  <si>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</si>
  <si>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</si>
  <si>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</si>
  <si>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</si>
  <si>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</si>
  <si>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</si>
  <si>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</si>
  <si>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</si>
  <si>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</si>
  <si>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</si>
  <si>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</si>
  <si>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</si>
  <si>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</si>
  <si>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</si>
  <si>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</si>
  <si>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</si>
  <si>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</si>
  <si>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</si>
  <si>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</si>
  <si>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</si>
  <si>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</si>
  <si>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</si>
  <si>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</si>
  <si>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</si>
  <si>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</si>
  <si>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</si>
  <si>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</si>
  <si>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</si>
  <si>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</si>
  <si>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</si>
  <si>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</si>
  <si>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</si>
  <si>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</si>
  <si>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</si>
  <si>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</si>
  <si>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</si>
  <si>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</si>
  <si>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</si>
  <si>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</si>
  <si>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</si>
  <si>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</si>
  <si>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</si>
  <si>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</si>
  <si>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</si>
  <si>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</si>
  <si>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</si>
  <si>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</si>
  <si>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</si>
  <si>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</si>
  <si>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</si>
  <si>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</si>
  <si>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</si>
  <si>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</si>
  <si>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</si>
  <si>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</si>
  <si>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</si>
  <si>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</si>
  <si>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</si>
  <si>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</si>
  <si>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</si>
  <si>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</si>
  <si>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</si>
  <si>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</si>
  <si>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</si>
  <si>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</si>
  <si>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</si>
  <si>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</si>
  <si>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</si>
  <si>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</si>
  <si>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</si>
  <si>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</si>
  <si>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</si>
  <si>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</si>
  <si>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</si>
  <si>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</si>
  <si>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</si>
  <si>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</si>
  <si>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</si>
  <si>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</si>
  <si>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</si>
  <si>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</si>
  <si>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</si>
  <si>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</si>
  <si>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</si>
  <si>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</si>
  <si>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</si>
  <si>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</si>
  <si>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</si>
  <si>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</si>
  <si>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</si>
  <si>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</si>
  <si>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</si>
  <si>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</si>
  <si>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</si>
  <si>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</si>
  <si>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</si>
  <si>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</si>
  <si>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</si>
  <si>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</si>
  <si>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</si>
  <si>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</si>
  <si>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</si>
  <si>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</si>
  <si>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</si>
  <si>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</si>
  <si>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</si>
  <si>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</si>
  <si>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</si>
  <si>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</si>
  <si>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</si>
  <si>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</si>
  <si>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</si>
  <si>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</si>
  <si>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</si>
  <si>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</si>
  <si>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</si>
  <si>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</si>
  <si>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</si>
  <si>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</si>
  <si>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</si>
  <si>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</si>
  <si>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</si>
  <si>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</si>
  <si>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</si>
  <si>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</si>
  <si>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</si>
  <si>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</si>
  <si>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</si>
  <si>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</si>
  <si>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</si>
  <si>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</si>
  <si>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</si>
  <si>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</si>
  <si>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</si>
  <si>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</si>
  <si>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</si>
  <si>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</si>
  <si>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</si>
  <si>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</si>
  <si>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</si>
  <si>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</si>
  <si>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</si>
  <si>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</si>
  <si>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</si>
  <si>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</si>
  <si>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</si>
  <si>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</si>
  <si>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</si>
  <si>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</si>
  <si>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</si>
  <si>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</si>
  <si>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</si>
  <si>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</si>
  <si>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</si>
  <si>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</si>
  <si>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</si>
  <si>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</si>
  <si>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</si>
  <si>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</si>
  <si>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</si>
  <si>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</si>
  <si>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</si>
  <si>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</si>
  <si>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</si>
  <si>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</si>
  <si>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</si>
  <si>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</si>
  <si>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</si>
  <si>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</si>
  <si>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</si>
  <si>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</si>
  <si>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</si>
  <si>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</si>
  <si>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</si>
  <si>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</si>
  <si>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</si>
  <si>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</si>
  <si>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</si>
  <si>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</si>
  <si>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</si>
  <si>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</si>
  <si>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</si>
  <si>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</si>
  <si>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</si>
  <si>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</si>
  <si>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</si>
  <si>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</si>
  <si>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</si>
  <si>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</si>
  <si>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</si>
  <si>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</si>
  <si>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</si>
  <si>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</si>
  <si>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</si>
  <si>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</si>
  <si>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</si>
  <si>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</si>
  <si>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</si>
  <si>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</si>
  <si>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</si>
  <si>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</si>
  <si>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</si>
  <si>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</si>
  <si>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</si>
  <si>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</si>
  <si>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</si>
  <si>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</si>
  <si>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</si>
  <si>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</si>
  <si>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</si>
  <si>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</si>
  <si>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</si>
  <si>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</si>
  <si>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</si>
  <si>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</si>
  <si>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</si>
  <si>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</si>
  <si>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</si>
  <si>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</si>
  <si>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</si>
  <si>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</si>
  <si>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</si>
  <si>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</si>
  <si>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</si>
  <si>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</si>
  <si>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</si>
  <si>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</si>
  <si>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</si>
  <si>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</si>
  <si>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</si>
  <si>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</si>
  <si>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</si>
  <si>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</si>
  <si>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</si>
  <si>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</si>
  <si>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</si>
  <si>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</si>
  <si>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</si>
  <si>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</si>
  <si>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</si>
  <si>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</si>
  <si>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</si>
  <si>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</si>
  <si>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</si>
  <si>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</si>
  <si>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</si>
  <si>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</si>
  <si>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</si>
  <si>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</si>
  <si>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</si>
  <si>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</si>
  <si>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</si>
  <si>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</si>
  <si>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</si>
  <si>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</si>
  <si>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</si>
  <si>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</si>
  <si>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</si>
  <si>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</si>
  <si>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</si>
  <si>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</si>
  <si>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</si>
  <si>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</si>
  <si>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</si>
  <si>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</si>
  <si>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</si>
  <si>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</si>
  <si>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</si>
  <si>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</si>
  <si>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</si>
  <si>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</si>
  <si>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</si>
  <si>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</si>
  <si>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</si>
  <si>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</si>
  <si>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</si>
  <si>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</si>
  <si>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</si>
  <si>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</si>
  <si>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</si>
  <si>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</si>
  <si>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</si>
  <si>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</si>
  <si>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</si>
  <si>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</si>
  <si>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</si>
  <si>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</si>
  <si>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</si>
  <si>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</si>
  <si>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</si>
  <si>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</si>
  <si>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</si>
  <si>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</si>
  <si>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</si>
  <si>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</si>
  <si>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</si>
  <si>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</si>
  <si>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</si>
  <si>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</si>
  <si>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</si>
  <si>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</si>
  <si>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</si>
  <si>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</si>
  <si>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</si>
  <si>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</si>
  <si>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</si>
  <si>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</si>
  <si>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</si>
  <si>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</si>
  <si>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</si>
  <si>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</si>
  <si>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</si>
  <si>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</si>
  <si>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</si>
  <si>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</si>
  <si>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</si>
  <si>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</si>
  <si>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</si>
  <si>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</si>
  <si>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</si>
  <si>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</si>
  <si>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</si>
  <si>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</si>
  <si>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</si>
  <si>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</si>
  <si>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</si>
  <si>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</si>
  <si>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</si>
  <si>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</si>
  <si>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</si>
  <si>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</si>
  <si>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</si>
  <si>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</si>
  <si>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</si>
  <si>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</si>
  <si>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</si>
  <si>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</si>
  <si>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</si>
  <si>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</si>
  <si>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</si>
  <si>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</si>
  <si>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</si>
  <si>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</si>
  <si>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</si>
  <si>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</si>
  <si>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</si>
  <si>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</si>
  <si>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</si>
  <si>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</si>
  <si>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</si>
  <si>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</si>
  <si>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</si>
  <si>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</si>
  <si>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</si>
  <si>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</si>
  <si>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</si>
  <si>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</si>
  <si>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</si>
  <si>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</si>
  <si>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</si>
  <si>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</si>
  <si>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</si>
  <si>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</si>
  <si>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</si>
  <si>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</si>
  <si>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</si>
  <si>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</si>
  <si>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</si>
  <si>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</si>
  <si>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</si>
  <si>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</si>
  <si>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</si>
  <si>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</si>
  <si>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</si>
  <si>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</si>
  <si>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</si>
  <si>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</si>
  <si>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</si>
  <si>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</si>
  <si>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</si>
  <si>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</si>
  <si>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</si>
  <si>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</si>
  <si>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</si>
  <si>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</si>
  <si>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</si>
  <si>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</si>
  <si>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</si>
  <si>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</si>
  <si>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</si>
  <si>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</si>
  <si>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</si>
  <si>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</si>
  <si>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</si>
  <si>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</si>
  <si>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</si>
  <si>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</si>
  <si>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</si>
  <si>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</si>
  <si>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</si>
  <si>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</si>
  <si>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</si>
  <si>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</si>
  <si>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</si>
  <si>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</si>
  <si>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</si>
  <si>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</si>
  <si>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</si>
  <si>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</si>
  <si>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</si>
  <si>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</si>
  <si>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</si>
  <si>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</si>
  <si>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</si>
  <si>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</si>
  <si>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</si>
  <si>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</si>
  <si>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</si>
  <si>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</si>
  <si>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</si>
  <si>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</si>
  <si>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</si>
  <si>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</si>
  <si>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</si>
  <si>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</si>
  <si>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</si>
  <si>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</si>
  <si>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</si>
  <si>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</si>
  <si>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</si>
  <si>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</si>
  <si>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</si>
  <si>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</si>
  <si>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</si>
  <si>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</si>
  <si>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</si>
  <si>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</si>
  <si>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</si>
  <si>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</si>
  <si>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</si>
  <si>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</si>
  <si>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</si>
  <si>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</si>
  <si>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</si>
  <si>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</si>
  <si>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</si>
  <si>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</si>
  <si>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</si>
  <si>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</si>
  <si>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</si>
  <si>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</si>
  <si>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</si>
  <si>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</si>
  <si>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</si>
  <si>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</si>
  <si>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</si>
  <si>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</si>
  <si>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</si>
  <si>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</si>
  <si>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</si>
  <si>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</si>
  <si>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</si>
  <si>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</si>
  <si>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</si>
  <si>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</si>
  <si>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</si>
  <si>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</si>
  <si>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</si>
  <si>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</si>
  <si>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</si>
  <si>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</si>
  <si>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</si>
  <si>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</si>
  <si>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</si>
  <si>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</si>
  <si>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</si>
  <si>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</si>
  <si>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</si>
  <si>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</si>
  <si>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</si>
  <si>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</si>
  <si>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</si>
  <si>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</si>
  <si>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</si>
  <si>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</si>
  <si>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</si>
  <si>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</si>
  <si>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</si>
  <si>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</si>
  <si>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</si>
  <si>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</si>
  <si>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</si>
  <si>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</si>
  <si>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</si>
  <si>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</si>
  <si>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</si>
  <si>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</si>
  <si>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</si>
  <si>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</si>
  <si>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</si>
  <si>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</si>
  <si>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</si>
  <si>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</si>
  <si>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</si>
  <si>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</si>
  <si>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</si>
  <si>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</si>
  <si>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</si>
  <si>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</si>
  <si>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</si>
  <si>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</si>
  <si>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</si>
  <si>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</si>
  <si>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</si>
  <si>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</si>
  <si>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</si>
  <si>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</si>
  <si>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</si>
  <si>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</si>
  <si>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</si>
  <si>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</si>
  <si>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</si>
  <si>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</si>
  <si>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</si>
  <si>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</si>
  <si>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</si>
  <si>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</si>
  <si>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</si>
  <si>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</si>
  <si>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</si>
  <si>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</si>
  <si>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</si>
  <si>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</si>
  <si>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</si>
  <si>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</si>
  <si>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</si>
  <si>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</si>
  <si>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</si>
  <si>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</si>
  <si>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</si>
  <si>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</si>
  <si>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</si>
  <si>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</si>
  <si>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</si>
  <si>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</si>
  <si>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</si>
  <si>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</si>
  <si>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</si>
  <si>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</si>
  <si>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</si>
  <si>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</si>
  <si>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</si>
  <si>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</si>
  <si>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</si>
  <si>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</si>
  <si>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</si>
  <si>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</si>
  <si>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</si>
  <si>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</si>
  <si>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</si>
  <si>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</si>
  <si>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</si>
  <si>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</si>
  <si>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</si>
  <si>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</si>
  <si>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</si>
  <si>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</si>
  <si>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</si>
  <si>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</si>
  <si>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</si>
  <si>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</si>
  <si>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</si>
  <si>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</si>
  <si>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</si>
  <si>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</si>
  <si>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</si>
  <si>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</si>
  <si>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</si>
  <si>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</si>
  <si>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</si>
  <si>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</si>
  <si>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</si>
  <si>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</si>
  <si>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</si>
  <si>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</si>
  <si>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</si>
  <si>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</si>
  <si>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</si>
  <si>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</si>
  <si>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</si>
  <si>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</si>
  <si>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</si>
  <si>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</si>
  <si>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</si>
  <si>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</si>
  <si>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</si>
  <si>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</si>
  <si>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</si>
  <si>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</si>
  <si>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</si>
  <si>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</si>
  <si>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</si>
  <si>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</si>
  <si>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</si>
  <si>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</si>
  <si>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</si>
  <si>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</si>
  <si>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</si>
  <si>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</si>
  <si>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</si>
  <si>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</si>
  <si>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</si>
  <si>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</si>
  <si>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</si>
  <si>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</si>
  <si>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</si>
  <si>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</si>
  <si>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</si>
  <si>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</si>
  <si>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</si>
  <si>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</si>
  <si>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</si>
  <si>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</si>
  <si>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</si>
  <si>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</si>
  <si>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</si>
  <si>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</si>
  <si>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</si>
  <si>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</si>
  <si>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</si>
  <si>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</si>
  <si>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</si>
  <si>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</si>
  <si>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</si>
  <si>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</si>
  <si>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</si>
  <si>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</si>
  <si>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</si>
  <si>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</si>
  <si>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</si>
  <si>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</si>
  <si>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</si>
  <si>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</si>
  <si>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</si>
  <si>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</si>
  <si>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</si>
  <si>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</si>
  <si>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</si>
  <si>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</si>
  <si>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</si>
  <si>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</si>
  <si>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</si>
  <si>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</si>
  <si>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</si>
  <si>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</si>
  <si>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</si>
  <si>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</si>
  <si>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</si>
  <si>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</si>
  <si>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</si>
  <si>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</si>
  <si>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</si>
  <si>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</si>
  <si>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</si>
  <si>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</si>
  <si>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</si>
  <si>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</si>
  <si>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</si>
  <si>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</si>
  <si>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</si>
  <si>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</si>
  <si>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</si>
  <si>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</si>
  <si>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</si>
  <si>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</si>
  <si>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</si>
  <si>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</si>
  <si>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</si>
  <si>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</si>
  <si>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</si>
  <si>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</si>
  <si>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</si>
  <si>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</si>
  <si>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</si>
  <si>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</si>
  <si>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</si>
  <si>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</si>
  <si>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</si>
  <si>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</si>
  <si>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</si>
  <si>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</si>
  <si>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</si>
  <si>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</si>
  <si>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</si>
  <si>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</si>
  <si>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</si>
  <si>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</si>
  <si>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</si>
  <si>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</si>
  <si>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</si>
  <si>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</si>
  <si>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</si>
  <si>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</si>
  <si>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</si>
  <si>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</si>
  <si>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</si>
  <si>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</si>
  <si>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</si>
  <si>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</si>
  <si>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</si>
  <si>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</si>
  <si>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</si>
  <si>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</si>
  <si>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</si>
  <si>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</si>
  <si>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</si>
  <si>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</si>
  <si>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</si>
  <si>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</si>
  <si>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</si>
  <si>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</si>
  <si>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</si>
  <si>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</si>
  <si>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</si>
  <si>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</si>
  <si>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</si>
  <si>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</si>
  <si>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</si>
  <si>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</si>
  <si>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</si>
  <si>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</si>
  <si>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</si>
  <si>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</si>
  <si>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</si>
  <si>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</si>
  <si>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</si>
  <si>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</si>
  <si>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</si>
  <si>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</si>
  <si>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</si>
  <si>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</si>
  <si>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</si>
  <si>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</si>
  <si>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</si>
  <si>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</si>
  <si>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</si>
  <si>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</si>
  <si>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</si>
  <si>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</si>
  <si>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</si>
  <si>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</si>
  <si>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</si>
  <si>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</si>
  <si>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</si>
  <si>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</si>
  <si>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</si>
  <si>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</si>
  <si>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</si>
  <si>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</si>
  <si>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</si>
  <si>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</si>
  <si>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</si>
  <si>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</si>
  <si>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</si>
  <si>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</si>
  <si>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</si>
  <si>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</si>
  <si>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</si>
  <si>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</si>
  <si>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</si>
  <si>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</si>
  <si>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</si>
  <si>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</si>
  <si>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</si>
  <si>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</si>
  <si>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</si>
  <si>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</si>
  <si>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</si>
  <si>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</si>
  <si>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</si>
  <si>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</si>
  <si>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</si>
  <si>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</si>
  <si>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</si>
  <si>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</si>
  <si>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</si>
  <si>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</si>
  <si>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</si>
  <si>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</si>
  <si>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</si>
  <si>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</si>
  <si>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</si>
  <si>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</si>
  <si>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</si>
  <si>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</si>
  <si>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</si>
  <si>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</si>
  <si>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</si>
  <si>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</si>
  <si>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</si>
  <si>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</si>
  <si>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</si>
  <si>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</si>
  <si>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</si>
  <si>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</si>
  <si>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</si>
  <si>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</si>
  <si>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</si>
  <si>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</si>
  <si>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</si>
  <si>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</si>
  <si>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</si>
  <si>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</si>
  <si>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</si>
  <si>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</si>
  <si>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</si>
  <si>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</si>
  <si>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</si>
  <si>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</si>
  <si>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</si>
  <si>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</si>
  <si>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</si>
  <si>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</si>
  <si>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</si>
  <si>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</si>
  <si>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</si>
  <si>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</si>
  <si>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</si>
  <si>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</si>
  <si>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</si>
  <si>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</si>
  <si>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</si>
  <si>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</si>
  <si>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</si>
  <si>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</si>
  <si>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</si>
  <si>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</si>
  <si>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</si>
  <si>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</si>
  <si>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</si>
  <si>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</si>
  <si>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</si>
  <si>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</si>
  <si>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</si>
  <si>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</si>
  <si>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</si>
  <si>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</si>
  <si>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</si>
  <si>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</si>
  <si>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</si>
  <si>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</si>
  <si>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</si>
  <si>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</si>
  <si>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</si>
  <si>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</si>
  <si>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</si>
  <si>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</si>
  <si>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</si>
  <si>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</si>
  <si>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</si>
  <si>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</si>
  <si>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</si>
  <si>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</si>
  <si>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</si>
  <si>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</si>
  <si>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</si>
  <si>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</si>
  <si>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</si>
  <si>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</si>
  <si>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</si>
  <si>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</si>
  <si>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</si>
  <si>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</si>
  <si>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</si>
  <si>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</si>
  <si>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</si>
  <si>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</si>
  <si>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</si>
  <si>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</si>
  <si>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</si>
  <si>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</si>
  <si>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</si>
  <si>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</si>
  <si>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</si>
  <si>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</si>
  <si>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</si>
  <si>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</si>
  <si>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</si>
  <si>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</si>
  <si>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</si>
  <si>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</si>
  <si>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</si>
  <si>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</si>
  <si>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</si>
  <si>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</si>
  <si>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</si>
  <si>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</si>
  <si>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</si>
  <si>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</si>
  <si>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</si>
  <si>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</si>
  <si>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</si>
  <si>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</si>
  <si>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</si>
  <si>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</si>
  <si>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</si>
  <si>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</si>
  <si>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</si>
  <si>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</si>
  <si>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</si>
  <si>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</si>
  <si>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</si>
  <si>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</si>
  <si>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</si>
  <si>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</si>
  <si>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</si>
  <si>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</si>
  <si>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</si>
  <si>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</si>
  <si>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</si>
  <si>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</si>
  <si>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</si>
  <si>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</si>
  <si>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</si>
  <si>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</si>
  <si>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</si>
  <si>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</si>
  <si>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</si>
  <si>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</si>
  <si>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</si>
  <si>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</si>
  <si>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</si>
  <si>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</si>
  <si>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</si>
  <si>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</si>
  <si>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</si>
  <si>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</si>
  <si>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</si>
  <si>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</si>
  <si>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</si>
  <si>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</si>
  <si>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</si>
  <si>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</si>
  <si>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</si>
  <si>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</si>
  <si>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</si>
  <si>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</si>
  <si>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</si>
  <si>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</si>
  <si>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</si>
  <si>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</si>
  <si>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</si>
  <si>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</si>
  <si>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</si>
  <si>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</si>
  <si>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</si>
  <si>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</si>
  <si>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</si>
  <si>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</si>
  <si>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</si>
  <si>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</si>
  <si>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</si>
  <si>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</si>
  <si>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</si>
  <si>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</si>
  <si>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</si>
  <si>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</si>
  <si>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</si>
  <si>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</si>
  <si>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</si>
  <si>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</si>
  <si>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</si>
  <si>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</si>
  <si>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</si>
  <si>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</si>
  <si>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</si>
  <si>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</si>
  <si>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</si>
  <si>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</si>
  <si>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</si>
  <si>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</si>
  <si>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</si>
  <si>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</si>
  <si>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</si>
  <si>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</si>
  <si>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</si>
  <si>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</si>
  <si>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</si>
  <si>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</si>
  <si>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</si>
  <si>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</si>
  <si>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</si>
  <si>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</si>
  <si>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</si>
  <si>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</si>
  <si>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</si>
  <si>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</si>
  <si>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</si>
  <si>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</si>
  <si>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</si>
  <si>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</si>
  <si>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</si>
  <si>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</si>
  <si>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</si>
  <si>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</si>
  <si>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</si>
  <si>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</si>
  <si>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</si>
  <si>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</si>
  <si>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</si>
  <si>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</si>
  <si>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</si>
  <si>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</si>
  <si>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</si>
  <si>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</si>
  <si>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</si>
  <si>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</si>
  <si>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</si>
  <si>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</si>
  <si>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</si>
  <si>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</si>
  <si>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</si>
  <si>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</si>
  <si>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</si>
  <si>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</si>
  <si>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</si>
  <si>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</si>
  <si>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</si>
  <si>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</si>
  <si>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</si>
  <si>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</si>
  <si>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</si>
  <si>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</si>
  <si>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</si>
  <si>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</si>
  <si>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</si>
  <si>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</si>
  <si>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</si>
  <si>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</si>
  <si>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</si>
  <si>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</si>
  <si>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</si>
  <si>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</si>
  <si>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</si>
  <si>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</si>
  <si>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</si>
  <si>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</si>
  <si>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</si>
  <si>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</si>
  <si>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</si>
  <si>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</si>
  <si>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</si>
  <si>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</si>
  <si>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</si>
  <si>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</si>
  <si>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</si>
  <si>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</si>
  <si>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</si>
  <si>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</si>
  <si>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</si>
  <si>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</si>
  <si>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</si>
  <si>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</si>
  <si>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</si>
  <si>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</si>
  <si>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</si>
  <si>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</si>
  <si>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</si>
  <si>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</si>
  <si>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</si>
  <si>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</si>
  <si>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</si>
  <si>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</si>
  <si>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</si>
  <si>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</si>
  <si>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</si>
  <si>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</si>
  <si>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</si>
  <si>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</si>
  <si>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</si>
  <si>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</si>
  <si>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</si>
  <si>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</si>
  <si>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</si>
  <si>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</si>
  <si>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</si>
  <si>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</si>
  <si>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</si>
  <si>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</si>
  <si>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</si>
  <si>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</si>
  <si>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</si>
  <si>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</si>
  <si>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</si>
  <si>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</si>
  <si>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</si>
  <si>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</si>
  <si>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</si>
  <si>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</si>
  <si>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</si>
  <si>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</si>
  <si>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</si>
  <si>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</si>
  <si>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</si>
  <si>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</si>
  <si>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</si>
  <si>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</si>
  <si>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</si>
  <si>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</si>
  <si>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</si>
  <si>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</si>
  <si>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</si>
  <si>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</si>
  <si>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</si>
  <si>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</si>
  <si>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</si>
  <si>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</si>
  <si>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</si>
  <si>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</si>
  <si>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</si>
  <si>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</si>
  <si>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</si>
  <si>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</si>
  <si>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</si>
  <si>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</si>
  <si>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</si>
  <si>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</si>
  <si>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</si>
  <si>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</si>
  <si>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</si>
  <si>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</si>
  <si>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</si>
  <si>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</si>
  <si>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</si>
  <si>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</si>
  <si>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</si>
  <si>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</si>
  <si>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</si>
  <si>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</si>
  <si>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</si>
  <si>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</si>
  <si>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</si>
  <si>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</si>
  <si>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</si>
  <si>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</si>
  <si>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</si>
  <si>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</si>
  <si>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</si>
  <si>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</si>
  <si>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</si>
  <si>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</si>
  <si>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</si>
  <si>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</si>
  <si>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</si>
  <si>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</si>
  <si>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</si>
  <si>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</si>
  <si>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</si>
  <si>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</si>
  <si>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</si>
  <si>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</si>
  <si>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</si>
  <si>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</si>
  <si>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</si>
  <si>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</si>
  <si>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</si>
  <si>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</si>
  <si>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</si>
  <si>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</si>
  <si>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</si>
  <si>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</si>
  <si>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</si>
  <si>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</si>
  <si>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</si>
  <si>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</si>
  <si>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</si>
  <si>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</si>
  <si>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</si>
  <si>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</si>
  <si>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</si>
  <si>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</si>
  <si>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</si>
  <si>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</si>
  <si>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</si>
  <si>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</si>
  <si>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</si>
  <si>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</si>
  <si>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</si>
  <si>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</si>
  <si>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</si>
  <si>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</si>
  <si>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</si>
  <si>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</si>
  <si>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</si>
  <si>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</si>
  <si>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</si>
  <si>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</si>
  <si>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</si>
  <si>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</si>
  <si>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</si>
  <si>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</si>
  <si>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</si>
  <si>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</si>
  <si>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</si>
  <si>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</si>
  <si>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</si>
  <si>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</si>
  <si>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</si>
  <si>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</si>
  <si>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</si>
  <si>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</si>
  <si>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</si>
  <si>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</si>
  <si>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</si>
  <si>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</si>
  <si>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</si>
  <si>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</si>
  <si>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</si>
  <si>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</si>
  <si>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</si>
  <si>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</si>
  <si>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</si>
  <si>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</si>
  <si>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</si>
  <si>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</si>
  <si>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</si>
  <si>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</si>
  <si>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</si>
  <si>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</si>
  <si>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</si>
  <si>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</si>
  <si>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</si>
  <si>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</si>
  <si>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</si>
  <si>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</si>
  <si>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</si>
  <si>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</si>
  <si>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</si>
  <si>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</si>
  <si>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</si>
  <si>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</si>
  <si>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</si>
  <si>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</si>
  <si>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</si>
  <si>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</si>
  <si>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</si>
  <si>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</si>
  <si>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</si>
  <si>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</si>
  <si>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</si>
  <si>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</si>
  <si>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</si>
  <si>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</si>
  <si>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</si>
  <si>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</si>
  <si>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</si>
  <si>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</si>
  <si>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</si>
  <si>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</si>
  <si>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</si>
  <si>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</si>
  <si>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</si>
  <si>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</si>
  <si>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</si>
  <si>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</si>
  <si>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</si>
  <si>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</si>
  <si>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</si>
  <si>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</si>
  <si>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</si>
  <si>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</si>
  <si>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</si>
  <si>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</si>
  <si>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</si>
  <si>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</si>
  <si>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</si>
  <si>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</si>
  <si>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</si>
  <si>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</si>
  <si>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</si>
  <si>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</si>
  <si>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</si>
  <si>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</si>
  <si>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</si>
  <si>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</si>
  <si>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</si>
  <si>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</si>
  <si>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</si>
  <si>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</si>
  <si>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</si>
  <si>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</si>
  <si>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</si>
  <si>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</si>
  <si>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</si>
  <si>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</si>
  <si>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</si>
  <si>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</si>
  <si>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</si>
  <si>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</si>
  <si>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</si>
  <si>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</si>
  <si>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</si>
  <si>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</si>
  <si>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</si>
  <si>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</si>
  <si>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</si>
  <si>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</si>
  <si>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</si>
  <si>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</si>
  <si>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</si>
  <si>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</si>
  <si>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</si>
  <si>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</si>
  <si>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</si>
  <si>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</si>
  <si>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</si>
  <si>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</si>
  <si>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</si>
  <si>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</si>
  <si>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</si>
  <si>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</si>
  <si>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</si>
  <si>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</si>
  <si>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</si>
  <si>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</si>
  <si>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</si>
  <si>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</si>
  <si>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</si>
  <si>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</si>
  <si>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</si>
  <si>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</si>
  <si>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</si>
  <si>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</si>
  <si>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</si>
  <si>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</si>
  <si>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</si>
  <si>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</si>
  <si>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</si>
  <si>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</si>
  <si>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</si>
  <si>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</si>
  <si>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</si>
  <si>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</si>
  <si>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</si>
  <si>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</si>
  <si>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</si>
  <si>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</si>
  <si>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</si>
  <si>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</si>
  <si>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</si>
  <si>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</si>
  <si>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</si>
  <si>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</si>
  <si>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</si>
  <si>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</si>
  <si>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</si>
  <si>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</si>
  <si>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</si>
  <si>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</si>
  <si>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</si>
  <si>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</si>
  <si>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</si>
  <si>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</si>
  <si>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</si>
  <si>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</si>
  <si>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</si>
  <si>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</si>
  <si>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</si>
  <si>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</si>
  <si>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</si>
  <si>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</si>
  <si>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</si>
  <si>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</si>
  <si>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</si>
  <si>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</si>
  <si>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</si>
  <si>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</si>
  <si>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</si>
  <si>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</si>
  <si>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</si>
  <si>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</si>
  <si>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</si>
  <si>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</si>
  <si>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</si>
  <si>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</si>
  <si>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</si>
  <si>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</si>
  <si>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</si>
  <si>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</si>
  <si>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</si>
  <si>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</si>
  <si>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</si>
  <si>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</si>
  <si>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</si>
  <si>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</si>
  <si>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</si>
  <si>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</si>
  <si>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</si>
  <si>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</si>
  <si>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</si>
  <si>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</si>
  <si>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</si>
  <si>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</si>
  <si>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</si>
  <si>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</si>
  <si>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</si>
  <si>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</si>
  <si>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</si>
  <si>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</si>
  <si>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</si>
  <si>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</si>
  <si>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</si>
  <si>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</si>
  <si>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</si>
  <si>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</si>
  <si>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</si>
  <si>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</si>
  <si>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</si>
  <si>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</si>
  <si>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</si>
  <si>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</si>
  <si>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</si>
  <si>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</si>
  <si>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</si>
  <si>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</si>
  <si>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</si>
  <si>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</si>
  <si>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</si>
  <si>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</si>
  <si>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</si>
  <si>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</si>
  <si>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</si>
  <si>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</si>
  <si>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</si>
  <si>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</si>
  <si>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</si>
  <si>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</si>
  <si>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</si>
  <si>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</si>
  <si>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</si>
  <si>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</si>
  <si>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</si>
  <si>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</si>
  <si>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</si>
  <si>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</si>
  <si>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</si>
  <si>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</si>
  <si>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</si>
  <si>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</si>
  <si>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</si>
  <si>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</si>
  <si>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</si>
  <si>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</si>
  <si>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</si>
  <si>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</si>
  <si>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</si>
  <si>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</si>
  <si>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</si>
  <si>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</si>
  <si>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</si>
  <si>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</si>
  <si>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</si>
  <si>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</si>
  <si>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</si>
  <si>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</si>
  <si>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</si>
  <si>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</si>
  <si>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</si>
  <si>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</si>
  <si>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</si>
  <si>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</si>
  <si>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</si>
  <si>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</si>
  <si>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</si>
  <si>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</si>
  <si>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</si>
  <si>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</si>
  <si>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</si>
  <si>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</si>
  <si>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</si>
  <si>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</si>
  <si>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</si>
  <si>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</si>
  <si>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</si>
  <si>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</si>
  <si>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</si>
  <si>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</si>
  <si>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</si>
  <si>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</si>
  <si>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</si>
  <si>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</si>
  <si>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</si>
  <si>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</si>
  <si>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</si>
  <si>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</si>
  <si>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</si>
  <si>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</si>
  <si>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</si>
  <si>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</si>
  <si>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</si>
  <si>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</si>
  <si>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</si>
  <si>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</si>
  <si>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</si>
  <si>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</si>
  <si>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</si>
  <si>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</si>
  <si>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</si>
  <si>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</si>
  <si>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</si>
  <si>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</si>
  <si>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</si>
  <si>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</si>
  <si>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</si>
  <si>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</si>
  <si>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</si>
  <si>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</si>
  <si>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</si>
  <si>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</si>
  <si>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</si>
  <si>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</si>
  <si>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</si>
  <si>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</si>
  <si>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</si>
  <si>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</si>
  <si>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</si>
  <si>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</si>
  <si>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</si>
  <si>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</si>
  <si>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</si>
  <si>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</si>
  <si>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</si>
  <si>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</si>
  <si>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</si>
  <si>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</si>
  <si>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</si>
  <si>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</si>
  <si>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</si>
  <si>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</si>
  <si>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</si>
  <si>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</si>
  <si>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</si>
  <si>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</si>
  <si>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</si>
  <si>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</si>
  <si>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</si>
  <si>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</si>
  <si>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</si>
  <si>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</si>
  <si>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</si>
  <si>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</si>
  <si>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</si>
  <si>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</si>
  <si>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</si>
  <si>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</si>
  <si>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</si>
  <si>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</si>
  <si>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</si>
  <si>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</si>
  <si>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</si>
  <si>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</si>
  <si>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</si>
  <si>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</si>
  <si>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</si>
  <si>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</si>
  <si>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</si>
  <si>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</si>
  <si>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</si>
  <si>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</si>
  <si>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</si>
  <si>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</si>
  <si>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</si>
  <si>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</si>
  <si>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</si>
  <si>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</si>
  <si>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</si>
  <si>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</si>
  <si>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</si>
  <si>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</si>
  <si>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</si>
  <si>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</si>
  <si>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</si>
  <si>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</si>
  <si>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</si>
  <si>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</si>
  <si>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</si>
  <si>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</si>
  <si>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</si>
  <si>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</si>
  <si>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</si>
  <si>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</si>
  <si>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</si>
  <si>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</si>
  <si>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</si>
  <si>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</si>
  <si>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</si>
  <si>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</si>
  <si>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</si>
  <si>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</si>
  <si>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</si>
  <si>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</si>
  <si>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</si>
  <si>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</si>
  <si>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</si>
  <si>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</si>
  <si>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</si>
  <si>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</si>
  <si>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</si>
  <si>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</si>
  <si>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</si>
  <si>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</si>
  <si>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</si>
  <si>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</si>
  <si>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</si>
  <si>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</si>
  <si>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</si>
  <si>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</si>
  <si>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</si>
  <si>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</si>
  <si>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</si>
  <si>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</si>
  <si>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</si>
  <si>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</si>
  <si>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</si>
  <si>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</si>
  <si>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</si>
  <si>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</si>
  <si>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</si>
  <si>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</si>
  <si>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</si>
  <si>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</si>
  <si>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</si>
  <si>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</si>
  <si>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</si>
  <si>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</si>
  <si>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</si>
  <si>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</si>
  <si>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</si>
  <si>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</si>
  <si>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</si>
  <si>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</si>
  <si>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</si>
  <si>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</si>
  <si>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</si>
  <si>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</si>
  <si>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</si>
  <si>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</si>
  <si>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</si>
  <si>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</si>
  <si>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</si>
  <si>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</si>
  <si>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</si>
  <si>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</si>
  <si>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</si>
  <si>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</si>
  <si>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</si>
  <si>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</si>
  <si>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</si>
  <si>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</si>
  <si>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</si>
  <si>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</si>
  <si>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</si>
  <si>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</si>
  <si>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</si>
  <si>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</si>
  <si>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</si>
  <si>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</si>
  <si>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</si>
  <si>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</si>
  <si>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</si>
  <si>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</si>
  <si>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</si>
  <si>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</si>
  <si>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</si>
  <si>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</si>
  <si>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</si>
  <si>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</si>
  <si>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</si>
  <si>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</si>
  <si>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</si>
  <si>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</si>
  <si>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</si>
  <si>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</si>
  <si>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</si>
  <si>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</si>
  <si>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</si>
  <si>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</si>
  <si>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</si>
  <si>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</si>
  <si>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</si>
  <si>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</si>
  <si>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</si>
  <si>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</si>
  <si>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</si>
  <si>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</si>
  <si>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</si>
  <si>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</si>
  <si>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</si>
  <si>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</si>
  <si>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</si>
  <si>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</si>
  <si>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</si>
  <si>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</si>
  <si>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</si>
  <si>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</si>
  <si>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</si>
  <si>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</si>
  <si>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</si>
  <si>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</si>
  <si>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</si>
  <si>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</si>
  <si>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</si>
  <si>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</si>
  <si>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</si>
  <si>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</si>
  <si>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</si>
  <si>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</si>
  <si>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</si>
  <si>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</si>
  <si>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</si>
  <si>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</si>
  <si>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</si>
  <si>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</si>
  <si>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</si>
  <si>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</si>
  <si>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</si>
  <si>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</si>
  <si>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</si>
  <si>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</si>
  <si>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</si>
  <si>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</si>
  <si>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</si>
  <si>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</si>
  <si>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</si>
  <si>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</si>
  <si>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</si>
  <si>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</si>
  <si>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</si>
  <si>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</si>
  <si>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</si>
  <si>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</si>
  <si>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</si>
  <si>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</si>
  <si>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</si>
  <si>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</si>
  <si>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</si>
  <si>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</si>
  <si>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</si>
  <si>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</si>
  <si>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</si>
  <si>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</si>
  <si>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</si>
  <si>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</si>
  <si>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</si>
  <si>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</si>
  <si>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</si>
  <si>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</si>
  <si>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</si>
  <si>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</si>
  <si>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</si>
  <si>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</si>
  <si>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</si>
  <si>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</si>
  <si>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</si>
  <si>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</si>
  <si>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</si>
  <si>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</si>
  <si>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</si>
  <si>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</si>
  <si>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</si>
  <si>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</si>
  <si>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</si>
  <si>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</si>
  <si>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</si>
  <si>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</si>
  <si>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</si>
  <si>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</si>
  <si>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</si>
  <si>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</si>
  <si>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</si>
  <si>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</si>
  <si>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</si>
  <si>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</si>
  <si>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</si>
  <si>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</si>
  <si>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</si>
  <si>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</si>
  <si>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</si>
  <si>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</si>
  <si>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</si>
  <si>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</si>
  <si>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</si>
  <si>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</si>
  <si>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</si>
  <si>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</si>
  <si>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</si>
  <si>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</si>
  <si>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</si>
  <si>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</si>
  <si>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</si>
  <si>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</si>
  <si>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</si>
  <si>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</si>
  <si>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</si>
  <si>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</si>
  <si>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</si>
  <si>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</si>
  <si>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</si>
  <si>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</si>
  <si>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</si>
  <si>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</si>
  <si>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</si>
  <si>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</si>
  <si>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</si>
  <si>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</si>
  <si>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</si>
  <si>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</si>
  <si>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</si>
  <si>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</si>
  <si>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</si>
  <si>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</si>
  <si>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</si>
  <si>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</si>
  <si>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</si>
  <si>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</si>
  <si>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</si>
  <si>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</si>
  <si>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</si>
  <si>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</si>
  <si>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</si>
  <si>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</si>
  <si>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</si>
  <si>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</si>
  <si>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</si>
  <si>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</si>
  <si>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</si>
  <si>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</si>
  <si>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</si>
  <si>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</si>
  <si>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</si>
  <si>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</si>
  <si>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</si>
  <si>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</si>
  <si>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</si>
  <si>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</si>
  <si>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</si>
  <si>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</si>
  <si>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</si>
  <si>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</si>
  <si>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</si>
  <si>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</si>
  <si>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</si>
  <si>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</si>
  <si>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</si>
  <si>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</si>
  <si>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</si>
  <si>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</si>
  <si>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</si>
  <si>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</si>
  <si>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</si>
  <si>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</si>
  <si>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</si>
  <si>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</si>
  <si>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</si>
  <si>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</si>
  <si>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</si>
  <si>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</si>
  <si>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</si>
  <si>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</si>
  <si>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</si>
  <si>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</si>
  <si>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</si>
  <si>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</si>
  <si>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</si>
  <si>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</si>
  <si>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</si>
  <si>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</si>
  <si>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</si>
  <si>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</si>
  <si>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</si>
  <si>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</si>
  <si>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</si>
  <si>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</si>
  <si>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</si>
  <si>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</si>
  <si>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</si>
  <si>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</si>
  <si>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</si>
  <si>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</si>
  <si>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</si>
  <si>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</si>
  <si>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</si>
  <si>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</si>
  <si>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</si>
  <si>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</si>
  <si>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</si>
  <si>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</si>
  <si>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</si>
  <si>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</si>
  <si>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</si>
  <si>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</si>
  <si>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</si>
  <si>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</si>
  <si>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</si>
  <si>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</si>
  <si>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</si>
  <si>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</si>
  <si>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</si>
  <si>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</si>
  <si>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</si>
  <si>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</si>
  <si>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</si>
  <si>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</si>
  <si>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</si>
  <si>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</si>
  <si>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</si>
  <si>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</si>
  <si>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</si>
  <si>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</si>
  <si>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</si>
  <si>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</si>
  <si>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</si>
  <si>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</si>
  <si>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</si>
  <si>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</si>
  <si>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</si>
  <si>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</si>
  <si>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</si>
  <si>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</si>
  <si>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</si>
  <si>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</si>
  <si>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</si>
  <si>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</si>
  <si>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</si>
  <si>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</si>
  <si>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</si>
  <si>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</si>
  <si>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</si>
  <si>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</si>
  <si>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</si>
  <si>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</si>
  <si>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</si>
  <si>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</si>
  <si>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</si>
  <si>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</si>
  <si>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</si>
  <si>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</si>
  <si>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</si>
  <si>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</si>
  <si>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</si>
  <si>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</si>
  <si>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</si>
  <si>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</si>
  <si>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</si>
  <si>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</si>
  <si>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</si>
  <si>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</si>
  <si>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</si>
  <si>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</si>
  <si>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</si>
  <si>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</si>
  <si>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</si>
  <si>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</si>
  <si>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</si>
  <si>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</si>
  <si>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</si>
  <si>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</si>
  <si>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</si>
  <si>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</si>
  <si>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</si>
  <si>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</si>
  <si>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</si>
  <si>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</si>
  <si>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</si>
  <si>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</si>
  <si>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</si>
  <si>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</si>
  <si>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</si>
  <si>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</si>
  <si>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</si>
  <si>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</si>
  <si>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</si>
  <si>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</si>
  <si>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</si>
  <si>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</si>
  <si>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</si>
  <si>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</si>
  <si>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</si>
  <si>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</si>
  <si>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</si>
  <si>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</si>
  <si>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</si>
  <si>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</si>
  <si>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</si>
  <si>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</si>
  <si>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</si>
  <si>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</si>
  <si>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</si>
  <si>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</si>
  <si>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</si>
  <si>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</si>
  <si>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</si>
  <si>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</si>
  <si>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</si>
  <si>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</si>
  <si>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</si>
  <si>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</si>
  <si>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</si>
  <si>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</si>
  <si>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</si>
  <si>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</si>
  <si>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</si>
  <si>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</si>
  <si>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</si>
  <si>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</si>
  <si>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</si>
  <si>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</si>
  <si>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</si>
  <si>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</si>
  <si>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</si>
  <si>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</si>
  <si>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</si>
  <si>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</si>
  <si>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</si>
  <si>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</si>
  <si>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</si>
  <si>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</si>
  <si>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</si>
  <si>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</si>
  <si>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</si>
  <si>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</si>
  <si>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</si>
  <si>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</si>
  <si>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</si>
  <si>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</si>
  <si>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</si>
  <si>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</si>
  <si>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</si>
  <si>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</si>
  <si>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</si>
  <si>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</si>
  <si>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</si>
  <si>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</si>
  <si>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</si>
  <si>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</si>
  <si>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</si>
  <si>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</si>
  <si>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</si>
  <si>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</si>
  <si>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</si>
  <si>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</si>
  <si>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</si>
  <si>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</si>
  <si>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</si>
  <si>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</si>
  <si>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</si>
  <si>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</si>
  <si>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</si>
  <si>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</si>
  <si>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</si>
  <si>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</si>
  <si>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</si>
  <si>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</si>
  <si>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</si>
  <si>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</si>
  <si>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</si>
  <si>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</si>
  <si>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</si>
  <si>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</si>
  <si>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</si>
  <si>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</si>
  <si>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</si>
  <si>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</si>
  <si>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</si>
  <si>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</si>
  <si>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</si>
  <si>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</si>
  <si>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</si>
  <si>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</si>
  <si>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</si>
  <si>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</si>
  <si>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</si>
  <si>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</si>
  <si>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</si>
  <si>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</si>
  <si>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</si>
  <si>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</si>
  <si>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</si>
  <si>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</si>
  <si>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</si>
  <si>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</si>
  <si>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</si>
  <si>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</si>
  <si>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</si>
  <si>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</si>
  <si>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</si>
  <si>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</si>
  <si>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</si>
  <si>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</si>
  <si>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</si>
  <si>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</si>
  <si>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</si>
  <si>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</si>
  <si>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</si>
  <si>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</si>
  <si>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</si>
  <si>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</si>
  <si>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</si>
  <si>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</si>
  <si>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</si>
  <si>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</si>
  <si>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</si>
  <si>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</si>
  <si>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</si>
  <si>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</si>
  <si>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</si>
  <si>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</si>
  <si>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</si>
  <si>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</si>
  <si>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</si>
  <si>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</si>
  <si>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</si>
  <si>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</si>
  <si>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</si>
  <si>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</si>
  <si>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</si>
  <si>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</si>
  <si>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</si>
  <si>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</si>
  <si>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</si>
  <si>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</si>
  <si>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</si>
  <si>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</si>
  <si>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</si>
  <si>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</si>
  <si>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</si>
  <si>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</si>
  <si>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</si>
  <si>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</si>
  <si>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</si>
  <si>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</si>
  <si>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</si>
  <si>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</si>
  <si>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</si>
  <si>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</si>
  <si>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</si>
  <si>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</si>
  <si>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</si>
  <si>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</si>
  <si>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</si>
  <si>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</si>
  <si>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</si>
  <si>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</si>
  <si>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</si>
  <si>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</si>
  <si>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</si>
  <si>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</si>
  <si>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</si>
  <si>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</si>
  <si>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</si>
  <si>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</si>
  <si>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</si>
  <si>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</si>
  <si>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</si>
  <si>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</si>
  <si>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</si>
  <si>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</si>
  <si>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</si>
  <si>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</si>
  <si>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</si>
  <si>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</si>
  <si>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</si>
  <si>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</si>
  <si>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</si>
  <si>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</si>
  <si>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</si>
  <si>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</si>
  <si>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</si>
  <si>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</si>
  <si>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</si>
  <si>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</si>
  <si>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</si>
  <si>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</si>
  <si>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</si>
  <si>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</si>
  <si>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</si>
  <si>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</si>
  <si>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</si>
  <si>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</si>
  <si>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</si>
  <si>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</si>
  <si>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</si>
  <si>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</si>
  <si>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</si>
  <si>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</si>
  <si>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</si>
  <si>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</si>
  <si>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</si>
  <si>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</si>
  <si>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</si>
  <si>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</si>
  <si>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</si>
  <si>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</si>
  <si>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</si>
  <si>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</si>
  <si>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</si>
  <si>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</si>
  <si>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</si>
  <si>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</si>
  <si>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</si>
  <si>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</si>
  <si>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</si>
  <si>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</si>
  <si>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</si>
  <si>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</si>
  <si>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</si>
  <si>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</si>
  <si>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</si>
  <si>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</si>
  <si>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</si>
  <si>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</si>
  <si>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</si>
  <si>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</si>
  <si>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</si>
  <si>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</si>
  <si>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</si>
  <si>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</si>
  <si>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</si>
  <si>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</si>
  <si>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</si>
  <si>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</si>
  <si>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</si>
  <si>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</si>
  <si>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</si>
  <si>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</si>
  <si>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</si>
  <si>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</si>
  <si>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</si>
  <si>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</si>
  <si>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</si>
  <si>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</si>
  <si>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</si>
  <si>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</si>
  <si>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</si>
  <si>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</si>
  <si>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</si>
  <si>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</si>
  <si>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</si>
  <si>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</si>
  <si>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</si>
  <si>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</si>
  <si>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</si>
  <si>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</si>
  <si>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</si>
  <si>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</si>
  <si>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</si>
  <si>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</si>
  <si>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</si>
  <si>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</si>
  <si>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</si>
  <si>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</si>
  <si>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</si>
  <si>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</si>
  <si>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</si>
  <si>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</si>
  <si>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</si>
  <si>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</si>
  <si>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</si>
  <si>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</si>
  <si>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</si>
  <si>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</si>
  <si>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</si>
  <si>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</si>
  <si>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</si>
  <si>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</si>
  <si>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</si>
  <si>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</si>
  <si>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</si>
  <si>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</si>
  <si>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</si>
  <si>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</si>
  <si>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</si>
  <si>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</si>
  <si>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</si>
  <si>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</si>
  <si>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</si>
  <si>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</si>
  <si>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</si>
  <si>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</si>
  <si>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</si>
  <si>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</si>
  <si>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</si>
  <si>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</si>
  <si>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</si>
  <si>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</si>
  <si>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</si>
  <si>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</si>
  <si>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</si>
  <si>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</si>
  <si>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</si>
  <si>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</si>
  <si>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</si>
  <si>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</si>
  <si>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</si>
  <si>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</si>
  <si>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</si>
  <si>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</si>
  <si>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</si>
  <si>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</si>
  <si>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</si>
  <si>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</si>
  <si>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</si>
  <si>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</si>
  <si>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</si>
  <si>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</si>
  <si>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</si>
  <si>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</si>
  <si>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</si>
  <si>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</si>
  <si>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</si>
  <si>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</si>
  <si>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</si>
  <si>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</si>
  <si>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</si>
  <si>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</si>
  <si>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</si>
  <si>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</si>
  <si>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</si>
  <si>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</si>
  <si>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</si>
  <si>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</si>
  <si>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</si>
  <si>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</si>
  <si>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</si>
  <si>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</si>
  <si>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</si>
  <si>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</si>
  <si>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</si>
  <si>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</si>
  <si>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</si>
  <si>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</si>
  <si>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</si>
  <si>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</si>
  <si>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</si>
  <si>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</si>
  <si>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</si>
  <si>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</si>
  <si>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</si>
  <si>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</si>
  <si>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</si>
  <si>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</si>
  <si>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</si>
  <si>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</si>
  <si>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</si>
  <si>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</si>
  <si>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</si>
  <si>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</si>
  <si>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</si>
  <si>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</si>
  <si>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</si>
  <si>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</si>
  <si>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</si>
  <si>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</si>
  <si>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</si>
  <si>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</si>
  <si>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</si>
  <si>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</si>
  <si>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</si>
  <si>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</si>
  <si>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</si>
  <si>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</si>
  <si>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</si>
  <si>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</si>
  <si>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</si>
  <si>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</si>
  <si>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</si>
  <si>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</si>
  <si>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</si>
  <si>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</si>
  <si>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</si>
  <si>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</si>
  <si>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</si>
  <si>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</si>
  <si>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</si>
  <si>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</si>
  <si>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</si>
  <si>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</si>
  <si>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</si>
  <si>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</si>
  <si>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</si>
  <si>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</si>
  <si>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</si>
  <si>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</si>
  <si>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</si>
  <si>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</si>
  <si>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</si>
  <si>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</si>
  <si>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</si>
  <si>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</si>
  <si>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</si>
  <si>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</si>
  <si>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</si>
  <si>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</si>
  <si>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</si>
  <si>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</si>
  <si>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</si>
  <si>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</si>
  <si>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</si>
  <si>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</si>
  <si>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</si>
  <si>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</si>
  <si>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</si>
  <si>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</si>
  <si>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</si>
  <si>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</si>
  <si>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</si>
  <si>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</si>
  <si>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</si>
  <si>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</si>
  <si>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</si>
  <si>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</si>
  <si>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</si>
  <si>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</si>
  <si>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</si>
  <si>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</si>
  <si>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</si>
  <si>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</si>
  <si>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</si>
  <si>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</si>
  <si>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</si>
  <si>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</si>
  <si>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</si>
  <si>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</si>
  <si>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</si>
  <si>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</si>
  <si>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</si>
  <si>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</si>
  <si>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</si>
  <si>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</si>
  <si>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</si>
  <si>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</si>
  <si>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</si>
  <si>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</si>
  <si>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</si>
  <si>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</si>
  <si>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</si>
  <si>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</si>
  <si>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</si>
  <si>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</si>
  <si>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</si>
  <si>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</si>
  <si>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</si>
  <si>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</si>
  <si>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</si>
  <si>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</si>
  <si>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</si>
  <si>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</si>
  <si>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</si>
  <si>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</si>
  <si>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</si>
  <si>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</si>
  <si>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</si>
  <si>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</si>
  <si>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</si>
  <si>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</si>
  <si>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</si>
  <si>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</si>
  <si>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</si>
  <si>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</si>
  <si>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</si>
  <si>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</si>
  <si>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</si>
  <si>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</si>
  <si>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</si>
  <si>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</si>
  <si>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</si>
  <si>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</si>
  <si>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</si>
  <si>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</si>
  <si>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</si>
  <si>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</si>
  <si>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</si>
  <si>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</si>
  <si>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</si>
  <si>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</si>
  <si>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</si>
  <si>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</si>
  <si>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</si>
  <si>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</si>
  <si>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</si>
  <si>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</si>
  <si>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</si>
  <si>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</si>
  <si>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</si>
  <si>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</si>
  <si>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</si>
  <si>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</si>
  <si>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</si>
  <si>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</si>
  <si>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</si>
  <si>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</si>
  <si>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</si>
  <si>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</si>
  <si>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</si>
  <si>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</si>
  <si>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</si>
  <si>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</si>
  <si>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</si>
  <si>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</si>
  <si>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</si>
  <si>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</si>
  <si>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</si>
  <si>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</si>
  <si>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</si>
  <si>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</si>
  <si>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</si>
  <si>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</si>
  <si>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</si>
  <si>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</si>
  <si>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</si>
  <si>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</si>
  <si>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</si>
  <si>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</si>
  <si>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</si>
  <si>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</si>
  <si>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</si>
  <si>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</si>
  <si>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</si>
  <si>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</si>
  <si>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</si>
  <si>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</si>
  <si>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</si>
  <si>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</si>
  <si>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</si>
  <si>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</si>
  <si>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</si>
  <si>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</si>
  <si>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</si>
  <si>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</si>
  <si>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</si>
  <si>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</si>
  <si>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</si>
  <si>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</si>
  <si>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</si>
  <si>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</si>
  <si>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</si>
  <si>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</si>
  <si>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</si>
  <si>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</si>
  <si>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</si>
  <si>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</si>
  <si>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</si>
  <si>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</si>
  <si>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</si>
  <si>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</si>
  <si>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</si>
  <si>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</si>
  <si>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</si>
  <si>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</si>
  <si>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</si>
  <si>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</si>
  <si>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</si>
  <si>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</si>
  <si>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</si>
  <si>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</si>
  <si>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</si>
  <si>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</si>
  <si>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</si>
  <si>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</si>
  <si>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</si>
  <si>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</si>
  <si>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</si>
  <si>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</si>
  <si>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</si>
  <si>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</si>
  <si>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</si>
  <si>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</si>
  <si>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</si>
  <si>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</si>
  <si>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</si>
  <si>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</si>
  <si>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</si>
  <si>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</si>
  <si>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</si>
  <si>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</si>
  <si>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</si>
  <si>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</si>
  <si>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</si>
  <si>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</si>
  <si>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</si>
  <si>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</si>
  <si>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</si>
  <si>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</si>
  <si>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</si>
  <si>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</si>
  <si>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</si>
  <si>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</si>
  <si>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</si>
  <si>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</si>
  <si>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</si>
  <si>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</si>
  <si>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</si>
  <si>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</si>
  <si>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</si>
  <si>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</si>
  <si>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</si>
  <si>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</si>
  <si>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</si>
  <si>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</si>
  <si>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</si>
  <si>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</si>
  <si>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</si>
  <si>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</si>
  <si>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</si>
  <si>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</si>
  <si>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</si>
  <si>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</si>
  <si>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</si>
  <si>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</si>
  <si>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</si>
  <si>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</si>
  <si>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</si>
  <si>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</si>
  <si>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</si>
  <si>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</si>
  <si>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</si>
  <si>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</si>
  <si>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</si>
  <si>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</si>
  <si>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</si>
  <si>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</si>
  <si>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</si>
  <si>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</si>
  <si>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</si>
  <si>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</si>
  <si>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</si>
  <si>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</si>
  <si>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</si>
  <si>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</si>
  <si>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</si>
  <si>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</si>
  <si>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</si>
  <si>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</si>
  <si>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</si>
  <si>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</si>
  <si>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</si>
  <si>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</si>
  <si>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</si>
  <si>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</si>
  <si>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</si>
  <si>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</si>
  <si>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</si>
  <si>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</si>
  <si>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</si>
  <si>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</si>
  <si>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</si>
  <si>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</si>
  <si>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</si>
  <si>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</si>
  <si>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</si>
  <si>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</si>
  <si>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</si>
  <si>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</si>
  <si>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</si>
  <si>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</si>
  <si>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</si>
  <si>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</si>
  <si>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</si>
  <si>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</si>
  <si>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</si>
  <si>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</si>
  <si>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</si>
  <si>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</si>
  <si>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</si>
  <si>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</si>
  <si>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</si>
  <si>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</si>
  <si>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</si>
  <si>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</si>
  <si>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</si>
  <si>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</si>
  <si>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</si>
  <si>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</si>
  <si>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</si>
  <si>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</si>
  <si>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</si>
  <si>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</si>
  <si>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</si>
  <si>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</si>
  <si>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</si>
  <si>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</si>
  <si>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</si>
  <si>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</si>
  <si>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</si>
  <si>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</si>
  <si>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</si>
  <si>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</si>
  <si>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</si>
  <si>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</si>
  <si>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</si>
  <si>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</si>
  <si>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</si>
  <si>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</si>
  <si>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</si>
  <si>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</si>
  <si>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</si>
  <si>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</si>
  <si>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</si>
  <si>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</si>
  <si>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</si>
  <si>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</si>
  <si>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</si>
  <si>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</si>
  <si>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</si>
  <si>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</si>
  <si>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</si>
  <si>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</si>
  <si>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</si>
  <si>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</si>
  <si>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</si>
  <si>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</si>
  <si>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</si>
  <si>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</si>
  <si>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</si>
  <si>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</si>
  <si>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</si>
  <si>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</si>
  <si>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</si>
  <si>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</si>
  <si>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</si>
  <si>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</si>
  <si>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</si>
  <si>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</si>
  <si>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</si>
  <si>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</si>
  <si>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</si>
  <si>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</si>
  <si>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</si>
  <si>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</si>
  <si>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</si>
  <si>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</si>
  <si>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</si>
  <si>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</si>
  <si>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</si>
  <si>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</si>
  <si>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</si>
  <si>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</si>
  <si>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</si>
  <si>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</si>
  <si>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</si>
  <si>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</si>
  <si>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</si>
  <si>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</si>
  <si>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</si>
  <si>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</si>
  <si>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</si>
  <si>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</si>
  <si>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</si>
  <si>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</si>
  <si>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</si>
  <si>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</si>
  <si>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</si>
  <si>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</si>
  <si>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</si>
  <si>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</si>
  <si>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</si>
  <si>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</si>
  <si>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</si>
  <si>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</si>
  <si>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</si>
  <si>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</si>
  <si>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</si>
  <si>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</si>
  <si>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</si>
  <si>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</si>
  <si>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</si>
  <si>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</si>
  <si>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</si>
  <si>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</si>
  <si>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</si>
  <si>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</si>
  <si>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</si>
  <si>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</si>
  <si>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</si>
  <si>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</si>
  <si>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</si>
  <si>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</si>
  <si>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</si>
  <si>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</si>
  <si>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</si>
  <si>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</si>
  <si>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</si>
  <si>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</si>
  <si>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</si>
  <si>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</si>
  <si>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</si>
  <si>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</si>
  <si>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</si>
  <si>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</si>
  <si>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</si>
  <si>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</si>
  <si>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</si>
  <si>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</si>
  <si>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</si>
  <si>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</si>
  <si>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</si>
  <si>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</si>
  <si>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</si>
  <si>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</si>
  <si>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</si>
  <si>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</si>
  <si>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</si>
  <si>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</si>
  <si>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</si>
  <si>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</si>
  <si>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</si>
  <si>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</si>
  <si>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</si>
  <si>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</si>
  <si>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</si>
  <si>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</si>
  <si>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</si>
  <si>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</si>
  <si>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</si>
  <si>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</si>
  <si>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</si>
  <si>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</si>
  <si>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</si>
  <si>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</si>
  <si>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</si>
  <si>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</si>
  <si>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</si>
  <si>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</si>
  <si>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</si>
  <si>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</si>
  <si>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</si>
  <si>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</si>
  <si>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</si>
  <si>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</si>
  <si>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</si>
  <si>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</si>
  <si>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</si>
  <si>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</si>
  <si>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</si>
  <si>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</si>
  <si>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</si>
  <si>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</si>
  <si>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</si>
  <si>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</si>
  <si>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</si>
  <si>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</si>
  <si>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</si>
  <si>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</si>
  <si>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</si>
  <si>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</si>
  <si>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</si>
  <si>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</si>
  <si>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</si>
  <si>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</si>
  <si>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</si>
  <si>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</si>
  <si>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</si>
  <si>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</si>
  <si>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</si>
  <si>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</si>
  <si>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</si>
  <si>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</si>
  <si>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</si>
  <si>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</si>
  <si>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</si>
  <si>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</si>
  <si>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</si>
  <si>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</si>
  <si>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</si>
  <si>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</si>
  <si>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</si>
  <si>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</si>
  <si>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</si>
  <si>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</si>
  <si>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</si>
  <si>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</si>
  <si>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</si>
  <si>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</si>
  <si>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</si>
  <si>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</si>
  <si>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</si>
  <si>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</si>
  <si>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</si>
  <si>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</si>
  <si>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</si>
  <si>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</si>
  <si>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</si>
  <si>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</si>
  <si>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</si>
  <si>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</si>
  <si>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</si>
  <si>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</si>
  <si>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</si>
  <si>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</si>
  <si>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</si>
  <si>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</si>
  <si>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</si>
  <si>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</si>
  <si>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</si>
  <si>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</si>
  <si>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</si>
  <si>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</si>
  <si>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</si>
  <si>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</si>
  <si>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</si>
  <si>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</si>
  <si>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</si>
  <si>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</si>
  <si>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</si>
  <si>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</si>
  <si>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</si>
  <si>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</si>
  <si>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</si>
  <si>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</si>
  <si>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</si>
  <si>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</si>
  <si>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</si>
  <si>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</si>
  <si>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</si>
  <si>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</si>
  <si>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</si>
  <si>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</si>
  <si>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</si>
  <si>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</si>
  <si>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</si>
  <si>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</si>
  <si>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</si>
  <si>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</si>
  <si>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</si>
  <si>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</si>
  <si>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</si>
  <si>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</si>
  <si>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</si>
  <si>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</si>
  <si>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</si>
  <si>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</si>
  <si>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</si>
  <si>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</si>
  <si>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</si>
  <si>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</si>
  <si>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</si>
  <si>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</si>
  <si>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</si>
  <si>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</si>
  <si>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</si>
  <si>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</si>
  <si>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</si>
  <si>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</si>
  <si>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</si>
  <si>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</si>
  <si>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</si>
  <si>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</si>
  <si>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</si>
  <si>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</si>
  <si>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</si>
  <si>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</si>
  <si>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</si>
  <si>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</si>
  <si>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</si>
  <si>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</si>
  <si>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</si>
  <si>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</si>
  <si>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</si>
  <si>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</si>
  <si>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</si>
  <si>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</si>
  <si>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</si>
  <si>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</si>
  <si>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</si>
  <si>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</si>
  <si>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</si>
  <si>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</si>
  <si>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</si>
  <si>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</si>
  <si>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</si>
  <si>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</si>
  <si>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</si>
  <si>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</si>
  <si>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</si>
  <si>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</si>
  <si>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</si>
  <si>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</si>
  <si>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</si>
  <si>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</si>
  <si>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</si>
  <si>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</si>
  <si>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</si>
  <si>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</si>
  <si>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</si>
  <si>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</si>
  <si>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</si>
  <si>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</si>
  <si>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</si>
  <si>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</si>
  <si>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</si>
  <si>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</si>
  <si>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</si>
  <si>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</si>
  <si>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</si>
  <si>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</si>
  <si>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</si>
  <si>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</si>
  <si>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</si>
  <si>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</si>
  <si>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</si>
  <si>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</si>
  <si>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</si>
  <si>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</si>
  <si>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</si>
  <si>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</si>
  <si>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</si>
  <si>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</si>
  <si>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</si>
  <si>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</si>
  <si>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</si>
  <si>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</si>
  <si>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</si>
  <si>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</si>
  <si>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</si>
  <si>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</si>
  <si>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</si>
  <si>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</si>
  <si>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</si>
  <si>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</si>
  <si>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</si>
  <si>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</si>
  <si>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</si>
  <si>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</si>
  <si>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</si>
  <si>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</si>
  <si>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</si>
  <si>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</si>
  <si>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</si>
  <si>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</si>
  <si>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</si>
  <si>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</si>
  <si>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</si>
  <si>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</si>
  <si>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</si>
  <si>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</si>
  <si>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</si>
  <si>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</si>
  <si>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</si>
  <si>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</si>
  <si>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</si>
  <si>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</si>
  <si>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</si>
  <si>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</si>
  <si>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</si>
  <si>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</si>
  <si>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</si>
  <si>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</si>
  <si>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</si>
  <si>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</si>
  <si>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</si>
  <si>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</si>
  <si>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</si>
  <si>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</si>
  <si>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</si>
  <si>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</si>
  <si>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</si>
  <si>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</si>
  <si>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</si>
  <si>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</si>
  <si>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</si>
  <si>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</si>
  <si>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</si>
  <si>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</si>
  <si>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</si>
  <si>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</si>
  <si>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</si>
  <si>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</si>
  <si>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</si>
  <si>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</si>
  <si>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</si>
  <si>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</si>
  <si>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</si>
  <si>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</si>
  <si>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</si>
  <si>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</si>
  <si>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</si>
  <si>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</si>
  <si>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</si>
  <si>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</si>
  <si>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</si>
  <si>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</si>
  <si>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</si>
  <si>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</si>
  <si>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</si>
  <si>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</si>
  <si>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</si>
  <si>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</si>
  <si>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</si>
  <si>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</si>
  <si>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</si>
  <si>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</si>
  <si>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</si>
  <si>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</si>
  <si>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</si>
  <si>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</si>
  <si>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</si>
  <si>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</si>
  <si>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</si>
  <si>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</si>
  <si>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</si>
  <si>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</si>
  <si>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</si>
  <si>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</si>
  <si>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</si>
  <si>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</si>
  <si>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</si>
  <si>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</si>
  <si>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</si>
  <si>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</si>
  <si>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</si>
  <si>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</si>
  <si>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</si>
  <si>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</si>
  <si>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</si>
  <si>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</si>
  <si>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</si>
  <si>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</si>
  <si>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</si>
  <si>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</si>
  <si>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</si>
  <si>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</si>
  <si>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</si>
  <si>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</si>
  <si>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</si>
  <si>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</si>
  <si>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</si>
  <si>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</si>
  <si>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</si>
  <si>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</si>
  <si>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</si>
  <si>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</si>
  <si>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</si>
  <si>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</si>
  <si>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</si>
  <si>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</si>
  <si>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</si>
  <si>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</si>
  <si>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</si>
  <si>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</si>
  <si>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</si>
  <si>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</si>
  <si>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</si>
  <si>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</si>
  <si>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</si>
  <si>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</si>
  <si>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</si>
  <si>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</si>
  <si>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</si>
  <si>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</si>
  <si>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</si>
  <si>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</si>
  <si>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</si>
  <si>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</si>
  <si>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</si>
  <si>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</si>
  <si>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</si>
  <si>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</si>
  <si>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</si>
  <si>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</si>
  <si>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</si>
  <si>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</si>
  <si>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</si>
  <si>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</si>
  <si>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</si>
  <si>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</si>
  <si>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</si>
  <si>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</si>
  <si>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</si>
  <si>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</si>
  <si>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</si>
  <si>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</si>
  <si>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</si>
  <si>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</si>
  <si>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</si>
  <si>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</si>
  <si>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</si>
  <si>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</si>
  <si>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</si>
  <si>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</si>
  <si>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</si>
  <si>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</si>
  <si>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</si>
  <si>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</si>
  <si>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</si>
  <si>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</si>
  <si>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</si>
  <si>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</si>
  <si>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</si>
  <si>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</si>
  <si>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</si>
  <si>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</si>
  <si>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</si>
  <si>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</si>
  <si>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</si>
  <si>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</si>
  <si>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</si>
  <si>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</si>
  <si>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</si>
  <si>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</si>
  <si>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</si>
  <si>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</si>
  <si>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</si>
  <si>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</si>
  <si>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</si>
  <si>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</si>
  <si>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</si>
  <si>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</si>
  <si>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</si>
  <si>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</si>
  <si>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</si>
  <si>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</si>
  <si>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</si>
  <si>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</si>
  <si>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</si>
  <si>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</si>
  <si>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</si>
  <si>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</si>
  <si>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</si>
  <si>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</si>
  <si>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</si>
  <si>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</si>
  <si>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</si>
  <si>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</si>
  <si>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</si>
  <si>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</si>
  <si>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</si>
  <si>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</si>
  <si>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</si>
  <si>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</si>
  <si>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</si>
  <si>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</si>
  <si>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</si>
  <si>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</si>
  <si>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</si>
  <si>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</si>
  <si>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</si>
  <si>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</si>
  <si>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</si>
  <si>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</si>
  <si>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</si>
  <si>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</si>
  <si>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</si>
  <si>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</si>
  <si>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</si>
  <si>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</si>
  <si>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</si>
  <si>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</si>
  <si>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</si>
  <si>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</si>
  <si>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</si>
  <si>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</si>
  <si>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</si>
  <si>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</si>
  <si>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</si>
  <si>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</si>
  <si>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</si>
  <si>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</si>
  <si>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</si>
  <si>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</si>
  <si>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</si>
  <si>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</si>
  <si>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</si>
  <si>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</si>
  <si>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</si>
  <si>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</si>
  <si>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</si>
  <si>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</si>
  <si>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</si>
  <si>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</si>
  <si>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</si>
  <si>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</si>
  <si>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</si>
  <si>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</si>
  <si>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</si>
  <si>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</si>
  <si>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</si>
  <si>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</si>
  <si>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</si>
  <si>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</si>
  <si>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</si>
  <si>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</si>
  <si>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</si>
  <si>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</si>
  <si>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</si>
  <si>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</si>
  <si>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</si>
  <si>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</si>
  <si>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</si>
  <si>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</si>
  <si>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</si>
  <si>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</si>
  <si>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</si>
  <si>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</si>
  <si>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</si>
  <si>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</si>
  <si>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</si>
  <si>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</si>
  <si>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</si>
  <si>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</si>
  <si>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</si>
  <si>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</si>
  <si>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</si>
  <si>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</si>
  <si>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</si>
  <si>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</si>
  <si>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</si>
  <si>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</si>
  <si>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</si>
  <si>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</si>
  <si>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</si>
  <si>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</si>
  <si>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</si>
  <si>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</si>
  <si>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</si>
  <si>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</si>
  <si>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</si>
  <si>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</si>
  <si>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</si>
  <si>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</si>
  <si>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</si>
  <si>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</si>
  <si>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</si>
  <si>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</si>
  <si>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</si>
  <si>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</si>
  <si>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</si>
  <si>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</si>
  <si>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</si>
  <si>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</si>
  <si>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</si>
  <si>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</si>
  <si>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</si>
  <si>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</si>
  <si>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</si>
  <si>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</si>
  <si>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</si>
  <si>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</si>
  <si>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</si>
  <si>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</si>
  <si>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</si>
  <si>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</si>
  <si>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</si>
  <si>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</si>
  <si>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</si>
  <si>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</si>
  <si>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</si>
  <si>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</si>
  <si>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</si>
  <si>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</si>
  <si>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</si>
  <si>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</si>
  <si>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</si>
  <si>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</si>
  <si>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</si>
  <si>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</si>
  <si>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</si>
  <si>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</si>
  <si>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</si>
  <si>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</si>
  <si>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</si>
  <si>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</si>
  <si>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</si>
  <si>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</si>
  <si>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</si>
  <si>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</si>
  <si>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</si>
  <si>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</si>
  <si>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</si>
  <si>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</si>
  <si>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</si>
  <si>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</si>
  <si>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</si>
  <si>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</si>
  <si>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</si>
  <si>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</si>
  <si>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</si>
  <si>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</si>
  <si>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</si>
  <si>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</si>
  <si>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</si>
  <si>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</si>
  <si>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</si>
  <si>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</si>
  <si>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</si>
  <si>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</si>
  <si>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</si>
  <si>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</si>
  <si>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</si>
  <si>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</si>
  <si>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</si>
  <si>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</si>
  <si>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</si>
  <si>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</si>
  <si>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</si>
  <si>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</si>
  <si>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</si>
  <si>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</si>
  <si>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</si>
  <si>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</si>
  <si>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</si>
  <si>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</si>
  <si>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</si>
  <si>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</si>
  <si>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</si>
  <si>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</si>
  <si>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</si>
  <si>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</si>
  <si>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</si>
  <si>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</si>
  <si>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</si>
  <si>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</si>
  <si>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</si>
  <si>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</si>
  <si>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</si>
  <si>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</si>
  <si>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</si>
  <si>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</si>
  <si>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</si>
  <si>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</si>
  <si>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</si>
  <si>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</si>
  <si>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</si>
  <si>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</si>
  <si>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</si>
  <si>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</si>
  <si>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</si>
  <si>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</si>
  <si>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</si>
  <si>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</si>
  <si>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</si>
  <si>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</si>
  <si>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</si>
  <si>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</si>
  <si>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</si>
  <si>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</si>
  <si>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</si>
  <si>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</si>
  <si>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</si>
  <si>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</si>
  <si>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</si>
  <si>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</si>
  <si>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</si>
  <si>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</si>
  <si>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</si>
  <si>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</si>
  <si>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</si>
  <si>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</si>
  <si>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</si>
  <si>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</si>
  <si>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</si>
  <si>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</si>
  <si>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</si>
  <si>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</si>
  <si>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</si>
  <si>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</si>
  <si>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</si>
  <si>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</si>
  <si>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</si>
  <si>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</si>
  <si>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</si>
  <si>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</si>
  <si>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</si>
  <si>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</si>
  <si>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</si>
  <si>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</si>
  <si>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</si>
  <si>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</si>
  <si>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</si>
  <si>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</si>
  <si>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</si>
  <si>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</si>
  <si>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</si>
  <si>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</si>
  <si>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</si>
  <si>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</si>
  <si>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</si>
  <si>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</si>
  <si>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</si>
  <si>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</si>
  <si>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</si>
  <si>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</si>
  <si>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</si>
  <si>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</si>
  <si>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</si>
  <si>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</si>
  <si>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</si>
  <si>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</si>
  <si>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</si>
  <si>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</si>
  <si>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</si>
  <si>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</si>
  <si>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</si>
  <si>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</si>
  <si>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</si>
  <si>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</si>
  <si>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</si>
  <si>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</si>
  <si>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</si>
  <si>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</si>
  <si>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</si>
  <si>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</si>
  <si>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</si>
  <si>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</si>
  <si>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</si>
  <si>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</si>
  <si>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</si>
  <si>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</si>
  <si>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</si>
  <si>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</si>
  <si>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</si>
  <si>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</si>
  <si>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</si>
  <si>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</si>
  <si>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</si>
  <si>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</si>
  <si>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</si>
  <si>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</si>
  <si>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</si>
  <si>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</si>
  <si>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</si>
  <si>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</si>
  <si>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</si>
  <si>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</si>
  <si>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</si>
  <si>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</si>
  <si>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</si>
  <si>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</si>
  <si>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</si>
  <si>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</si>
  <si>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</si>
  <si>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</si>
  <si>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</si>
  <si>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</si>
  <si>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</si>
  <si>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</si>
  <si>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</si>
  <si>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</si>
  <si>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</si>
  <si>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</si>
  <si>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</si>
  <si>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</si>
  <si>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</si>
  <si>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</si>
  <si>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</si>
  <si>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</si>
  <si>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</si>
  <si>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</si>
  <si>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</si>
  <si>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</si>
  <si>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</si>
  <si>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</si>
  <si>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</si>
  <si>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</si>
  <si>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</si>
  <si>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</si>
  <si>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</si>
  <si>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</si>
  <si>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</si>
  <si>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</si>
  <si>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</si>
  <si>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</si>
  <si>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</si>
  <si>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</si>
  <si>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</si>
  <si>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</si>
  <si>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</si>
  <si>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</si>
  <si>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</si>
  <si>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</si>
  <si>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</si>
  <si>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</si>
  <si>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</si>
  <si>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</si>
  <si>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</si>
  <si>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</si>
  <si>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</si>
  <si>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</si>
  <si>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</si>
  <si>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</si>
  <si>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</si>
  <si>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</si>
  <si>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</si>
  <si>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</si>
  <si>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</si>
  <si>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</si>
  <si>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</si>
  <si>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</si>
  <si>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</si>
  <si>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</si>
  <si>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</si>
  <si>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</si>
  <si>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</si>
  <si>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</si>
  <si>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</si>
  <si>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</si>
  <si>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</si>
  <si>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</si>
  <si>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</si>
  <si>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</si>
  <si>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</si>
  <si>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</si>
  <si>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</si>
  <si>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</si>
  <si>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</si>
  <si>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</si>
  <si>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</si>
  <si>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</si>
  <si>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</si>
  <si>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</si>
  <si>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</si>
  <si>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</si>
  <si>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</si>
  <si>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</si>
  <si>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</si>
  <si>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</si>
  <si>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</si>
  <si>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</si>
  <si>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</si>
  <si>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</si>
  <si>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</si>
  <si>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</si>
  <si>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</si>
  <si>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</si>
  <si>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</si>
  <si>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</si>
  <si>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</si>
  <si>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</si>
  <si>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</si>
  <si>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</si>
  <si>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</si>
  <si>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</si>
  <si>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</si>
  <si>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</si>
  <si>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</si>
  <si>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</si>
  <si>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</si>
  <si>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</si>
  <si>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</si>
  <si>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</si>
  <si>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</si>
  <si>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</si>
  <si>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</si>
  <si>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</si>
  <si>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</si>
  <si>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</si>
  <si>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</si>
  <si>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</si>
  <si>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</si>
  <si>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</si>
  <si>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</si>
  <si>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</si>
  <si>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</si>
  <si>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</si>
  <si>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</si>
  <si>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</si>
  <si>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</si>
  <si>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</si>
  <si>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</si>
  <si>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</si>
  <si>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</si>
  <si>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</si>
  <si>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</si>
  <si>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</si>
  <si>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</si>
  <si>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</si>
  <si>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</si>
  <si>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</si>
  <si>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</si>
  <si>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</si>
  <si>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</si>
  <si>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</si>
  <si>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</si>
  <si>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</si>
  <si>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</si>
  <si>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</si>
  <si>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</si>
  <si>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</si>
  <si>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</si>
  <si>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</si>
  <si>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</si>
  <si>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</si>
  <si>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</si>
  <si>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</si>
  <si>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</si>
  <si>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</si>
  <si>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</si>
  <si>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</si>
  <si>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</si>
  <si>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</si>
  <si>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</si>
  <si>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</si>
  <si>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</si>
  <si>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</si>
  <si>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</si>
  <si>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</si>
  <si>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</si>
  <si>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</si>
  <si>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</si>
  <si>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</si>
  <si>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</si>
  <si>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</si>
  <si>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</si>
  <si>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</si>
  <si>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</si>
  <si>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</si>
  <si>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</si>
  <si>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</si>
  <si>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</si>
  <si>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</si>
  <si>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</si>
  <si>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</si>
  <si>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</si>
  <si>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</si>
  <si>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</si>
  <si>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</si>
  <si>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</si>
  <si>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</si>
  <si>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</si>
  <si>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</si>
  <si>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</si>
  <si>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</si>
  <si>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</si>
  <si>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</si>
  <si>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</si>
  <si>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</si>
  <si>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</si>
  <si>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</si>
  <si>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</si>
  <si>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</si>
  <si>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</si>
  <si>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</si>
  <si>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</si>
  <si>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</si>
  <si>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</si>
  <si>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</si>
  <si>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</si>
  <si>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</si>
  <si>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</si>
  <si>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</si>
  <si>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</si>
  <si>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</si>
  <si>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</si>
  <si>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</si>
  <si>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</si>
  <si>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</si>
  <si>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</si>
  <si>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</si>
  <si>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</si>
  <si>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</si>
  <si>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</si>
  <si>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</si>
  <si>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</si>
  <si>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</si>
  <si>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</si>
  <si>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</si>
  <si>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</si>
  <si>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</si>
  <si>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</si>
  <si>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</si>
  <si>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</si>
  <si>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</si>
  <si>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</si>
  <si>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</si>
  <si>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</si>
  <si>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</si>
  <si>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</si>
  <si>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</si>
  <si>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</si>
  <si>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</si>
  <si>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</si>
  <si>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</si>
  <si>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</si>
  <si>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</si>
  <si>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</si>
  <si>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</si>
  <si>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</si>
  <si>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</si>
  <si>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</si>
  <si>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</si>
  <si>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</si>
  <si>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</si>
  <si>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</si>
  <si>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</si>
  <si>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</si>
  <si>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</si>
  <si>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</si>
  <si>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</si>
  <si>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</si>
  <si>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</si>
  <si>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</si>
  <si>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</si>
  <si>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</si>
  <si>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</si>
  <si>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</si>
  <si>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</si>
  <si>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</si>
  <si>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</si>
  <si>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</si>
  <si>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</si>
  <si>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</si>
  <si>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</si>
  <si>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</si>
  <si>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</si>
  <si>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</si>
  <si>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</si>
  <si>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</si>
  <si>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</si>
  <si>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</si>
  <si>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</si>
  <si>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</si>
  <si>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</si>
  <si>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</si>
  <si>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</si>
  <si>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</si>
  <si>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</si>
  <si>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</si>
  <si>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</si>
  <si>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</si>
  <si>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</si>
  <si>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</si>
  <si>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</si>
  <si>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</si>
  <si>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</si>
  <si>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</si>
  <si>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</si>
  <si>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</si>
  <si>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</si>
  <si>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</si>
  <si>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</si>
  <si>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</si>
  <si>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</si>
  <si>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</si>
  <si>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</si>
  <si>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</si>
  <si>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</si>
  <si>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</si>
  <si>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</si>
  <si>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</si>
  <si>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</si>
  <si>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</si>
  <si>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</si>
  <si>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</si>
  <si>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</si>
  <si>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</si>
  <si>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</si>
  <si>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</si>
  <si>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</si>
  <si>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</si>
  <si>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</si>
  <si>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</si>
  <si>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</si>
  <si>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</si>
  <si>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</si>
  <si>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</si>
  <si>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</si>
  <si>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</si>
  <si>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</si>
  <si>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</si>
  <si>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</si>
  <si>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</si>
  <si>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</si>
  <si>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</si>
  <si>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</si>
  <si>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</si>
  <si>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</si>
  <si>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</si>
  <si>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</si>
  <si>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</si>
  <si>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</si>
  <si>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</si>
  <si>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</si>
  <si>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</si>
  <si>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</si>
  <si>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</si>
  <si>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</si>
  <si>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</si>
  <si>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</si>
  <si>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</si>
  <si>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</si>
  <si>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</si>
  <si>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</si>
  <si>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</si>
  <si>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</si>
  <si>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</si>
  <si>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</si>
  <si>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</si>
  <si>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</si>
  <si>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</si>
  <si>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</si>
  <si>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</si>
  <si>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</si>
  <si>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</si>
  <si>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</si>
  <si>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</si>
  <si>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</si>
  <si>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</si>
  <si>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</si>
  <si>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</si>
  <si>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</si>
  <si>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</si>
  <si>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</si>
  <si>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</si>
  <si>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</si>
  <si>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</si>
  <si>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</si>
  <si>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</si>
  <si>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</si>
  <si>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</si>
  <si>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</si>
  <si>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</si>
  <si>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</si>
  <si>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</si>
  <si>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</si>
  <si>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</si>
  <si>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</si>
  <si>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</si>
  <si>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</si>
  <si>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</si>
  <si>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</si>
  <si>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</si>
  <si>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</si>
  <si>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</si>
  <si>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</si>
  <si>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</si>
  <si>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</si>
  <si>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</si>
  <si>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</si>
  <si>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</si>
  <si>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</si>
  <si>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</si>
  <si>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</si>
  <si>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</si>
  <si>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</si>
  <si>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</si>
  <si>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</si>
  <si>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</si>
  <si>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</si>
  <si>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</si>
  <si>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</si>
  <si>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</si>
  <si>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</si>
  <si>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</si>
  <si>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</si>
  <si>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</si>
  <si>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</si>
  <si>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</si>
  <si>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</si>
  <si>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</si>
  <si>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</si>
  <si>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</si>
  <si>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</si>
  <si>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</si>
  <si>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</si>
  <si>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</si>
  <si>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</si>
  <si>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</si>
  <si>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</si>
  <si>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</si>
  <si>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</si>
  <si>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</si>
  <si>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</si>
  <si>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</si>
  <si>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</si>
  <si>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</si>
  <si>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</si>
  <si>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</si>
  <si>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</si>
  <si>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</si>
  <si>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</si>
  <si>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</si>
  <si>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</si>
  <si>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</si>
  <si>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</si>
  <si>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</si>
  <si>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</si>
  <si>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</si>
  <si>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</si>
  <si>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</si>
  <si>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</si>
  <si>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</si>
  <si>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</si>
  <si>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</si>
  <si>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</si>
  <si>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</si>
  <si>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</si>
  <si>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</si>
  <si>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</si>
  <si>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</si>
  <si>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</si>
  <si>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</si>
  <si>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</si>
  <si>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</si>
  <si>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</si>
  <si>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</si>
  <si>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</si>
  <si>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</si>
  <si>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</si>
  <si>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</si>
  <si>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</si>
  <si>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</si>
  <si>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</si>
  <si>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</si>
  <si>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</si>
  <si>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</si>
  <si>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</si>
  <si>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</si>
  <si>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</si>
  <si>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</si>
  <si>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</si>
  <si>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</si>
  <si>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</si>
  <si>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</si>
  <si>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</si>
  <si>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</si>
  <si>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</si>
  <si>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</si>
  <si>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</si>
  <si>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</si>
  <si>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</si>
  <si>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</si>
  <si>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</si>
  <si>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</si>
  <si>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</si>
  <si>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</si>
  <si>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</si>
  <si>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</si>
  <si>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</si>
  <si>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</si>
  <si>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</si>
  <si>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</si>
  <si>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</si>
  <si>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</si>
  <si>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</si>
  <si>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</si>
  <si>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</si>
  <si>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</si>
  <si>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</si>
  <si>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</si>
  <si>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</si>
  <si>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</si>
  <si>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</si>
  <si>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</si>
  <si>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</si>
  <si>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</si>
  <si>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</si>
  <si>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</si>
  <si>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</si>
  <si>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</si>
  <si>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</si>
  <si>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</si>
  <si>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</si>
  <si>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</si>
  <si>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</si>
  <si>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</si>
  <si>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</si>
  <si>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</si>
  <si>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</si>
  <si>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</si>
  <si>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</si>
  <si>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</si>
  <si>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</si>
  <si>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</si>
  <si>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</si>
  <si>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</si>
  <si>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</si>
  <si>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</si>
  <si>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</si>
  <si>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</si>
  <si>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</si>
  <si>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</si>
  <si>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</si>
  <si>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</si>
  <si>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</si>
  <si>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</si>
  <si>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</si>
  <si>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</si>
  <si>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</si>
  <si>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</si>
  <si>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</si>
  <si>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</si>
  <si>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</si>
  <si>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</si>
  <si>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</si>
  <si>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</si>
  <si>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</si>
  <si>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</si>
  <si>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</si>
  <si>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</si>
  <si>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</si>
  <si>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</si>
  <si>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</si>
  <si>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</si>
  <si>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</si>
  <si>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</si>
  <si>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</si>
  <si>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</si>
  <si>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</si>
  <si>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</si>
  <si>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</si>
  <si>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</si>
  <si>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</si>
  <si>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</si>
  <si>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</si>
  <si>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</si>
  <si>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</si>
  <si>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</si>
  <si>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</si>
  <si>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</si>
  <si>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</si>
  <si>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</si>
  <si>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</si>
  <si>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</si>
  <si>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</si>
  <si>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</si>
  <si>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</si>
  <si>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</si>
  <si>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</si>
  <si>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</si>
  <si>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</si>
  <si>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</si>
  <si>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</si>
  <si>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</si>
  <si>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</si>
  <si>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</si>
  <si>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</si>
  <si>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</si>
  <si>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</si>
  <si>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</si>
  <si>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</si>
  <si>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</si>
  <si>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</si>
  <si>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</si>
  <si>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</si>
  <si>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</si>
  <si>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</si>
  <si>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</si>
  <si>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</si>
  <si>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</si>
  <si>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</si>
  <si>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</si>
  <si>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</si>
  <si>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</si>
  <si>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</si>
  <si>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</si>
  <si>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</si>
  <si>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</si>
  <si>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</si>
  <si>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</si>
  <si>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</si>
  <si>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</si>
  <si>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</si>
  <si>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</si>
  <si>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</si>
  <si>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</si>
  <si>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</si>
  <si>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</si>
  <si>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</si>
  <si>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</si>
  <si>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</si>
  <si>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</si>
  <si>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</si>
  <si>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</si>
  <si>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</si>
  <si>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</si>
  <si>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</si>
  <si>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</si>
  <si>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</si>
  <si>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</si>
  <si>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</si>
  <si>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</si>
  <si>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</si>
  <si>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</si>
  <si>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</si>
  <si>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</si>
  <si>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</si>
  <si>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</si>
  <si>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</si>
  <si>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</si>
  <si>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</si>
  <si>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</si>
  <si>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</si>
  <si>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</si>
  <si>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</si>
  <si>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</si>
  <si>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</si>
  <si>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</si>
  <si>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</si>
  <si>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</si>
  <si>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</si>
  <si>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</si>
  <si>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</si>
  <si>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</si>
  <si>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</si>
  <si>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</si>
  <si>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</si>
  <si>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</si>
  <si>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</si>
  <si>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</si>
  <si>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</si>
  <si>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</si>
  <si>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</si>
  <si>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</si>
  <si>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</si>
  <si>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</si>
  <si>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</si>
  <si>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</si>
  <si>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</si>
  <si>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</si>
  <si>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</si>
  <si>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</si>
  <si>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</si>
  <si>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</si>
  <si>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</si>
  <si>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</si>
  <si>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</si>
  <si>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</si>
  <si>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</si>
  <si>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</si>
  <si>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</si>
  <si>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</si>
  <si>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</si>
  <si>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</si>
  <si>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</si>
  <si>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</si>
  <si>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</si>
  <si>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</si>
  <si>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</si>
  <si>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</si>
  <si>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</si>
  <si>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</si>
  <si>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</si>
  <si>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</si>
  <si>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</si>
  <si>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</si>
  <si>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</si>
  <si>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</si>
  <si>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</si>
  <si>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</si>
  <si>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</si>
  <si>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</si>
  <si>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</si>
  <si>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</si>
  <si>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</si>
  <si>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</si>
  <si>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</si>
  <si>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</si>
  <si>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</si>
  <si>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</si>
  <si>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</si>
  <si>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</si>
  <si>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</si>
  <si>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</si>
  <si>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</si>
  <si>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</si>
  <si>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</si>
  <si>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</si>
  <si>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</si>
  <si>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</si>
  <si>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</si>
  <si>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</si>
  <si>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</si>
  <si>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</si>
  <si>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</si>
  <si>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</si>
  <si>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</si>
  <si>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</si>
  <si>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</si>
  <si>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</si>
  <si>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</si>
  <si>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</si>
  <si>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</si>
  <si>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</si>
  <si>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</si>
  <si>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</si>
  <si>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</si>
  <si>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</si>
  <si>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</si>
  <si>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</si>
  <si>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</si>
  <si>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</si>
  <si>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</si>
  <si>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</si>
  <si>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</si>
  <si>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</si>
  <si>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</si>
  <si>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</si>
  <si>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</si>
  <si>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</si>
  <si>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</si>
  <si>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</si>
  <si>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</si>
  <si>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</si>
  <si>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</si>
  <si>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</si>
  <si>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</si>
  <si>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</si>
  <si>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</si>
  <si>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</si>
  <si>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</si>
  <si>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</si>
  <si>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</si>
  <si>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</si>
  <si>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</si>
  <si>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</si>
  <si>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</si>
  <si>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</si>
  <si>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</si>
  <si>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</si>
  <si>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</si>
  <si>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</si>
  <si>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</si>
  <si>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</si>
  <si>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</si>
  <si>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</si>
  <si>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</si>
  <si>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</si>
  <si>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</si>
  <si>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</si>
  <si>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</si>
  <si>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</si>
  <si>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</si>
  <si>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</si>
  <si>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</si>
  <si>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</si>
  <si>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</si>
  <si>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</si>
  <si>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</si>
  <si>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</si>
  <si>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</si>
  <si>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</si>
  <si>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</si>
  <si>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</si>
  <si>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</si>
  <si>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</si>
  <si>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</si>
  <si>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</si>
  <si>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</si>
  <si>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</si>
  <si>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</si>
  <si>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</si>
  <si>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</si>
  <si>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</si>
  <si>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</si>
  <si>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</si>
  <si>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</si>
  <si>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</si>
  <si>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</si>
  <si>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</si>
  <si>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</si>
  <si>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</si>
  <si>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</si>
  <si>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</si>
  <si>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</si>
  <si>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</si>
  <si>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</si>
  <si>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</si>
  <si>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</si>
  <si>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</si>
  <si>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</si>
  <si>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</si>
  <si>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</si>
  <si>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</si>
  <si>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</si>
  <si>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</si>
  <si>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</si>
  <si>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</si>
  <si>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</si>
  <si>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</si>
  <si>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</si>
  <si>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</si>
  <si>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</si>
  <si>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</si>
  <si>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</si>
  <si>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</si>
  <si>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</si>
  <si>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</si>
  <si>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</si>
  <si>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</si>
  <si>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</si>
  <si>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</si>
  <si>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</si>
  <si>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</si>
  <si>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</si>
  <si>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</si>
  <si>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</si>
  <si>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</si>
  <si>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</si>
  <si>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</si>
  <si>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</si>
  <si>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</si>
  <si>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</si>
  <si>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</si>
  <si>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</si>
  <si>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</si>
  <si>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</si>
  <si>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</si>
  <si>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</si>
  <si>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</si>
  <si>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</si>
  <si>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</si>
  <si>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</si>
  <si>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</si>
  <si>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</si>
  <si>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</si>
  <si>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</si>
  <si>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</si>
  <si>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</si>
  <si>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</si>
  <si>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</si>
  <si>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</si>
  <si>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</si>
  <si>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</si>
  <si>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</si>
  <si>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</si>
  <si>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</si>
  <si>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</si>
  <si>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</si>
  <si>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</si>
  <si>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</si>
  <si>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</si>
  <si>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</si>
  <si>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</si>
  <si>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</si>
  <si>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</si>
  <si>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</si>
  <si>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</si>
  <si>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</si>
  <si>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</si>
  <si>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</si>
  <si>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</si>
  <si>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</si>
  <si>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</si>
  <si>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</si>
  <si>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</si>
  <si>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</si>
  <si>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</si>
  <si>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</si>
  <si>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</si>
  <si>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</si>
  <si>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</si>
  <si>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</si>
  <si>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</si>
  <si>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</si>
  <si>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</si>
  <si>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</si>
  <si>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</si>
  <si>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</si>
  <si>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</si>
  <si>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</si>
  <si>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</si>
  <si>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</si>
  <si>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</si>
  <si>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</si>
  <si>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</si>
  <si>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</si>
  <si>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</si>
  <si>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</si>
  <si>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</si>
  <si>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</si>
  <si>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</si>
  <si>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</si>
  <si>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</si>
  <si>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</si>
  <si>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</si>
  <si>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</si>
  <si>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</si>
  <si>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</si>
  <si>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</si>
  <si>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</si>
  <si>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</si>
  <si>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</si>
  <si>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</si>
  <si>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</si>
  <si>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</si>
  <si>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</si>
  <si>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</si>
  <si>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</si>
  <si>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</si>
  <si>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</si>
  <si>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</si>
  <si>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</si>
  <si>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</si>
  <si>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</si>
  <si>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</si>
  <si>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</si>
  <si>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</si>
  <si>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</si>
  <si>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</si>
  <si>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</si>
  <si>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</si>
  <si>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</si>
  <si>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</si>
  <si>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</si>
  <si>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</si>
  <si>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</si>
  <si>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</si>
  <si>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</si>
  <si>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</si>
  <si>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</si>
  <si>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</si>
  <si>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</si>
  <si>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</si>
  <si>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</si>
  <si>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</si>
  <si>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</si>
  <si>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</si>
  <si>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</si>
  <si>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</si>
  <si>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</si>
  <si>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</si>
  <si>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</si>
  <si>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</si>
  <si>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</si>
  <si>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</si>
  <si>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</si>
  <si>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</si>
  <si>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</si>
  <si>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</si>
  <si>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</si>
  <si>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</si>
  <si>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</si>
  <si>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</si>
  <si>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</si>
  <si>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</si>
  <si>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</si>
  <si>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</si>
  <si>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</si>
  <si>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</si>
  <si>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</si>
  <si>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</si>
  <si>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</si>
  <si>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</si>
  <si>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</si>
  <si>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</si>
  <si>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</si>
  <si>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</si>
  <si>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</si>
  <si>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</si>
  <si>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</si>
  <si>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</si>
  <si>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</si>
  <si>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</si>
  <si>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</si>
  <si>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</si>
  <si>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</si>
  <si>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</si>
  <si>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</si>
  <si>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</si>
  <si>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</si>
  <si>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</si>
  <si>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</si>
  <si>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</si>
  <si>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</si>
  <si>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</si>
  <si>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</si>
  <si>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</si>
  <si>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</si>
  <si>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</si>
  <si>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</si>
  <si>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</si>
  <si>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</si>
  <si>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</si>
  <si>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</si>
  <si>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</si>
  <si>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</si>
  <si>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</si>
  <si>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</si>
  <si>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</si>
  <si>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</si>
  <si>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</si>
  <si>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</si>
  <si>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</si>
  <si>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</si>
  <si>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</si>
  <si>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</si>
  <si>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</si>
  <si>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</si>
  <si>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</si>
  <si>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</si>
  <si>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</si>
  <si>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</si>
  <si>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</si>
  <si>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</si>
  <si>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</si>
  <si>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</si>
  <si>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</si>
  <si>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</si>
  <si>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</si>
  <si>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</si>
  <si>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</si>
  <si>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</si>
  <si>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</si>
  <si>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</si>
  <si>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</si>
  <si>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</si>
  <si>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</si>
  <si>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</si>
  <si>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</si>
  <si>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</si>
  <si>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</si>
  <si>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</si>
  <si>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</si>
  <si>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</si>
  <si>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</si>
  <si>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</si>
  <si>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</si>
  <si>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</si>
  <si>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</si>
  <si>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</si>
  <si>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</si>
  <si>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</si>
  <si>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</si>
  <si>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</si>
  <si>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</si>
  <si>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</si>
  <si>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</si>
  <si>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</si>
  <si>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</si>
  <si>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</si>
  <si>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</si>
  <si>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</si>
  <si>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</si>
  <si>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</si>
  <si>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</si>
  <si>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</si>
  <si>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</si>
  <si>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</si>
  <si>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</si>
  <si>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</si>
  <si>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</si>
  <si>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</si>
  <si>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</si>
  <si>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</si>
  <si>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</si>
  <si>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</si>
  <si>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</si>
  <si>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</si>
  <si>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</si>
  <si>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</si>
  <si>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</si>
  <si>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</si>
  <si>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</si>
  <si>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</si>
  <si>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</si>
  <si>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</si>
  <si>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</si>
  <si>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</si>
  <si>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</si>
  <si>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</si>
  <si>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</si>
  <si>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</si>
  <si>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</si>
  <si>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</si>
  <si>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</si>
  <si>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</si>
  <si>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</si>
  <si>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</si>
  <si>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</si>
  <si>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</si>
  <si>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</si>
  <si>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</si>
  <si>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</si>
  <si>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</si>
  <si>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</si>
  <si>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</si>
  <si>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</si>
  <si>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</si>
  <si>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</si>
  <si>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</si>
  <si>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</si>
  <si>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</si>
  <si>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</si>
  <si>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</si>
  <si>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</si>
  <si>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</si>
  <si>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</si>
  <si>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</si>
  <si>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</si>
  <si>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</si>
  <si>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</si>
  <si>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</si>
  <si>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</si>
  <si>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</si>
  <si>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</si>
  <si>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</si>
  <si>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</si>
  <si>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</si>
  <si>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</si>
  <si>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</si>
  <si>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</si>
  <si>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</si>
  <si>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</si>
  <si>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</si>
  <si>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</si>
  <si>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</si>
  <si>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</si>
  <si>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</si>
  <si>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</si>
  <si>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</si>
  <si>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</si>
  <si>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</si>
  <si>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</si>
  <si>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</si>
  <si>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</si>
  <si>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</si>
  <si>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</si>
  <si>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</si>
  <si>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</si>
  <si>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</si>
  <si>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</si>
  <si>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</si>
  <si>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</si>
  <si>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</si>
  <si>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</si>
  <si>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</si>
  <si>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</si>
  <si>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</si>
  <si>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</si>
  <si>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</si>
  <si>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</si>
  <si>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</si>
  <si>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</si>
  <si>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</si>
  <si>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</si>
  <si>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</si>
  <si>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</si>
  <si>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</si>
  <si>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</si>
  <si>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</si>
  <si>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</si>
  <si>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</si>
  <si>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</si>
  <si>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</si>
  <si>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</si>
  <si>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</si>
  <si>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</si>
  <si>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</si>
  <si>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</si>
  <si>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</si>
  <si>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</si>
  <si>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</si>
  <si>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</si>
  <si>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</si>
  <si>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</si>
  <si>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</si>
  <si>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</si>
  <si>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</si>
  <si>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</si>
  <si>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</si>
  <si>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</si>
  <si>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</si>
  <si>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</si>
  <si>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</si>
  <si>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</si>
  <si>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</si>
  <si>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</si>
  <si>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</si>
  <si>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</si>
  <si>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</si>
  <si>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</si>
  <si>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</si>
  <si>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</si>
  <si>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</si>
  <si>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</si>
  <si>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</si>
  <si>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</si>
  <si>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</si>
  <si>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</si>
  <si>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</si>
  <si>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</si>
  <si>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</si>
  <si>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</si>
  <si>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</si>
  <si>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</si>
  <si>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</si>
  <si>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</si>
  <si>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</si>
  <si>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</si>
  <si>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</si>
  <si>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</si>
  <si>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</si>
  <si>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</si>
  <si>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</si>
  <si>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</si>
  <si>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</si>
  <si>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</si>
  <si>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</si>
  <si>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</si>
  <si>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</si>
  <si>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</si>
  <si>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</si>
  <si>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</si>
  <si>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</si>
  <si>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</si>
  <si>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</si>
  <si>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</si>
  <si>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</si>
  <si>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</si>
  <si>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</si>
  <si>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</si>
  <si>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</si>
  <si>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</si>
  <si>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</si>
  <si>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</si>
  <si>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</si>
  <si>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</si>
  <si>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</si>
  <si>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</si>
  <si>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</si>
  <si>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</si>
  <si>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</si>
  <si>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</si>
  <si>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</si>
  <si>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</si>
  <si>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</si>
  <si>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</si>
  <si>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</si>
  <si>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</si>
  <si>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</si>
  <si>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</si>
  <si>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</si>
  <si>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</si>
  <si>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</si>
  <si>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</si>
  <si>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</si>
  <si>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</si>
  <si>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</si>
  <si>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</si>
  <si>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</si>
  <si>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</si>
  <si>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</si>
  <si>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</si>
  <si>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</si>
  <si>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</si>
  <si>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</si>
  <si>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</si>
  <si>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</si>
  <si>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</si>
  <si>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</si>
  <si>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</si>
  <si>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</si>
  <si>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</si>
  <si>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</si>
  <si>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</si>
  <si>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</si>
  <si>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</si>
  <si>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</si>
  <si>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</si>
  <si>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</si>
  <si>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</si>
  <si>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</si>
  <si>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</si>
  <si>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</si>
  <si>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</si>
  <si>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</si>
  <si>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</si>
  <si>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</si>
  <si>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</si>
  <si>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</si>
  <si>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</si>
  <si>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</si>
  <si>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</si>
  <si>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</si>
  <si>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</si>
  <si>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</si>
  <si>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</si>
  <si>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</si>
  <si>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</si>
  <si>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</si>
  <si>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</si>
  <si>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</si>
  <si>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</si>
  <si>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</si>
  <si>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</si>
  <si>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</si>
  <si>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</si>
  <si>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</si>
  <si>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</si>
  <si>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</si>
  <si>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</si>
  <si>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</si>
  <si>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</si>
  <si>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</si>
  <si>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</si>
  <si>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</si>
  <si>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</si>
  <si>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</si>
  <si>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</si>
  <si>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</si>
  <si>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</si>
  <si>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</si>
  <si>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</si>
  <si>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</si>
  <si>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</si>
  <si>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</si>
  <si>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</si>
  <si>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</si>
  <si>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</si>
  <si>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</si>
  <si>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</si>
  <si>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</si>
  <si>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</si>
  <si>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</si>
  <si>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</si>
  <si>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</si>
  <si>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</si>
  <si>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</si>
  <si>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</si>
  <si>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</si>
  <si>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</si>
  <si>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</si>
  <si>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</si>
  <si>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</si>
  <si>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</si>
  <si>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</si>
  <si>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</si>
  <si>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</si>
  <si>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</si>
  <si>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</si>
  <si>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</si>
  <si>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</si>
  <si>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</si>
  <si>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</si>
  <si>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</si>
  <si>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</si>
  <si>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</si>
  <si>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</si>
  <si>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</si>
  <si>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</si>
  <si>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</si>
  <si>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</si>
  <si>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</si>
  <si>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</si>
  <si>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</si>
  <si>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</si>
  <si>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</si>
  <si>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</si>
  <si>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</si>
  <si>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</si>
  <si>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</si>
  <si>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</si>
  <si>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</si>
  <si>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</si>
  <si>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</si>
  <si>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</si>
  <si>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</si>
  <si>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</si>
  <si>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</si>
  <si>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</si>
  <si>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</si>
  <si>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</si>
  <si>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</si>
  <si>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</si>
  <si>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</si>
  <si>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</si>
  <si>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</si>
  <si>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</si>
  <si>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</si>
  <si>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</si>
  <si>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</si>
  <si>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</si>
  <si>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</si>
  <si>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</si>
  <si>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</si>
  <si>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</si>
  <si>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</si>
  <si>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</si>
  <si>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</si>
  <si>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</si>
  <si>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</si>
  <si>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</si>
  <si>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</si>
  <si>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</si>
  <si>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</si>
  <si>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</si>
  <si>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</si>
  <si>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</si>
  <si>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</si>
  <si>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</si>
  <si>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</si>
  <si>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</si>
  <si>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</si>
  <si>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</si>
  <si>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</si>
  <si>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</si>
  <si>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</si>
  <si>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</si>
  <si>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</si>
  <si>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</si>
  <si>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</si>
  <si>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</si>
  <si>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</si>
  <si>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</si>
  <si>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</si>
  <si>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</si>
  <si>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</si>
  <si>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</si>
  <si>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</si>
  <si>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</si>
  <si>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</si>
  <si>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</si>
  <si>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</si>
  <si>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</si>
  <si>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</si>
  <si>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</si>
  <si>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</si>
  <si>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</si>
  <si>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</si>
  <si>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</si>
  <si>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</si>
  <si>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</si>
  <si>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</si>
  <si>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</si>
  <si>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</si>
  <si>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</si>
  <si>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</si>
  <si>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</si>
  <si>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</si>
  <si>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</si>
  <si>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</si>
  <si>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</si>
  <si>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</si>
  <si>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</si>
  <si>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</si>
  <si>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</si>
  <si>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</si>
  <si>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</si>
  <si>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</si>
  <si>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</si>
  <si>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</si>
  <si>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</si>
  <si>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</si>
  <si>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</si>
  <si>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</si>
  <si>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</si>
  <si>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</si>
  <si>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</si>
  <si>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</si>
  <si>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</si>
  <si>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</si>
  <si>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</si>
  <si>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</si>
  <si>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</si>
  <si>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</si>
  <si>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</si>
  <si>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</si>
  <si>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</si>
  <si>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</si>
  <si>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</si>
  <si>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</si>
  <si>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</si>
  <si>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</si>
  <si>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</si>
  <si>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</si>
  <si>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</si>
  <si>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</si>
  <si>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</si>
  <si>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</si>
  <si>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</si>
  <si>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</si>
  <si>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</si>
  <si>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</si>
  <si>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</si>
  <si>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</si>
  <si>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</si>
  <si>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</si>
  <si>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</si>
  <si>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</si>
  <si>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</si>
  <si>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</si>
  <si>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</si>
  <si>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</si>
  <si>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</si>
  <si>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</si>
  <si>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</si>
  <si>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</si>
  <si>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</si>
  <si>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</si>
  <si>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</si>
  <si>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</si>
  <si>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</si>
  <si>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</si>
  <si>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</si>
  <si>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</si>
  <si>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</si>
  <si>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</si>
  <si>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</si>
  <si>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</si>
  <si>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</si>
  <si>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</si>
  <si>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</si>
  <si>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</si>
  <si>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</si>
  <si>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</si>
  <si>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</si>
  <si>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</si>
  <si>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</si>
  <si>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</si>
  <si>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</si>
  <si>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</si>
  <si>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</si>
  <si>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</si>
  <si>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</si>
  <si>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</si>
  <si>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</si>
  <si>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</si>
  <si>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</si>
  <si>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</si>
  <si>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</si>
  <si>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</si>
  <si>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</si>
  <si>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</si>
  <si>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</si>
  <si>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</si>
  <si>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</si>
  <si>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</si>
  <si>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</si>
  <si>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</si>
  <si>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</si>
  <si>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</si>
  <si>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</si>
  <si>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</si>
  <si>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</si>
  <si>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</si>
  <si>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</si>
  <si>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</si>
  <si>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</si>
  <si>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</si>
  <si>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</si>
  <si>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</si>
  <si>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</si>
  <si>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</si>
  <si>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</si>
  <si>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</si>
  <si>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</si>
  <si>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</si>
  <si>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</si>
  <si>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</si>
  <si>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</si>
  <si>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</si>
  <si>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</si>
  <si>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</si>
  <si>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</si>
  <si>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</si>
  <si>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</si>
  <si>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</si>
  <si>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</si>
  <si>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</si>
  <si>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</si>
  <si>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</si>
  <si>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</si>
  <si>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</si>
  <si>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</si>
  <si>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</si>
  <si>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</si>
  <si>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</si>
  <si>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</si>
  <si>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</si>
  <si>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</si>
  <si>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</si>
  <si>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</si>
  <si>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</si>
  <si>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</si>
  <si>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</si>
  <si>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</si>
  <si>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</si>
  <si>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</si>
  <si>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</si>
  <si>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</si>
  <si>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</si>
  <si>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</si>
  <si>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</si>
  <si>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</si>
  <si>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</si>
  <si>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</si>
  <si>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</si>
  <si>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</si>
  <si>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</si>
  <si>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</si>
  <si>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</si>
  <si>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</si>
  <si>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</si>
  <si>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</si>
  <si>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</si>
  <si>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</si>
  <si>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</si>
  <si>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</si>
  <si>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</si>
  <si>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</si>
  <si>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</si>
  <si>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</si>
  <si>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</si>
  <si>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</si>
  <si>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</si>
  <si>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</si>
  <si>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</si>
  <si>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</si>
  <si>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</si>
  <si>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</si>
  <si>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</si>
  <si>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</si>
  <si>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</si>
  <si>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</si>
  <si>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</si>
  <si>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</si>
  <si>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</si>
  <si>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</si>
  <si>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</si>
  <si>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</si>
  <si>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</si>
  <si>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</si>
  <si>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</si>
  <si>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</si>
  <si>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</si>
  <si>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</si>
  <si>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</si>
  <si>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</si>
  <si>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</si>
  <si>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</si>
  <si>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</si>
  <si>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</si>
  <si>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</si>
  <si>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</si>
  <si>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</si>
  <si>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</si>
  <si>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</si>
  <si>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</si>
  <si>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</si>
  <si>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</si>
  <si>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</si>
  <si>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</si>
  <si>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</si>
  <si>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</si>
  <si>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</si>
  <si>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</si>
  <si>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</si>
  <si>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</si>
  <si>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</si>
  <si>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</si>
  <si>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</si>
  <si>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</si>
  <si>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</si>
  <si>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</si>
  <si>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</si>
  <si>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</si>
  <si>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</si>
  <si>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</si>
  <si>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</si>
  <si>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</si>
  <si>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</si>
  <si>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</si>
  <si>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</si>
  <si>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</si>
  <si>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</si>
  <si>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</si>
  <si>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</si>
  <si>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</si>
  <si>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</si>
  <si>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</si>
  <si>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</si>
  <si>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</si>
  <si>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</si>
  <si>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</si>
  <si>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</si>
  <si>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</si>
  <si>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</si>
  <si>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</si>
  <si>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</si>
  <si>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</si>
  <si>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</si>
  <si>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</si>
  <si>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</si>
  <si>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</si>
  <si>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</si>
  <si>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</si>
  <si>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</si>
  <si>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</si>
  <si>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</si>
  <si>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</si>
  <si>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</si>
  <si>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</si>
  <si>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</si>
  <si>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</si>
  <si>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</si>
  <si>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</si>
  <si>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</si>
  <si>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</si>
  <si>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</si>
  <si>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</si>
  <si>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</si>
  <si>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</si>
  <si>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</si>
  <si>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</si>
  <si>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</si>
  <si>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</si>
  <si>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</si>
  <si>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</si>
  <si>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</si>
  <si>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</si>
  <si>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</si>
  <si>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</si>
  <si>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</si>
  <si>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</si>
  <si>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</si>
  <si>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</si>
  <si>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</si>
  <si>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</si>
  <si>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</si>
  <si>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</si>
  <si>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</si>
  <si>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</si>
  <si>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</si>
  <si>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</si>
  <si>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</si>
  <si>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</si>
  <si>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</si>
  <si>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</si>
  <si>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</si>
  <si>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</si>
  <si>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</si>
  <si>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</si>
  <si>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</si>
  <si>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</si>
  <si>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</si>
  <si>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</si>
  <si>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</si>
  <si>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</si>
  <si>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</si>
  <si>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</si>
  <si>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</si>
  <si>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</si>
  <si>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</si>
  <si>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</si>
  <si>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</si>
  <si>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</si>
  <si>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</si>
  <si>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</si>
  <si>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</si>
  <si>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</si>
  <si>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</si>
  <si>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</si>
  <si>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</si>
  <si>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</si>
  <si>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</si>
  <si>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</si>
  <si>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</si>
  <si>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</si>
  <si>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</si>
  <si>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</si>
  <si>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</si>
  <si>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</si>
  <si>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</si>
  <si>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</si>
  <si>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</si>
  <si>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</si>
  <si>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</si>
  <si>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</si>
  <si>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</si>
  <si>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</si>
  <si>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</si>
  <si>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</si>
  <si>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</si>
  <si>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</si>
  <si>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</si>
  <si>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</si>
  <si>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</si>
  <si>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</si>
  <si>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</si>
  <si>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</si>
  <si>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</si>
  <si>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</si>
  <si>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</si>
  <si>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</si>
  <si>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</si>
  <si>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</si>
  <si>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</si>
  <si>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</si>
  <si>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</si>
  <si>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</si>
  <si>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</si>
  <si>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</si>
  <si>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</si>
  <si>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</si>
  <si>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</si>
  <si>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</si>
  <si>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</si>
  <si>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</si>
  <si>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</si>
  <si>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</si>
  <si>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</si>
  <si>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</si>
  <si>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</si>
  <si>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</si>
  <si>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</si>
  <si>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</si>
  <si>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</si>
  <si>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</si>
  <si>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</si>
  <si>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</si>
  <si>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</si>
  <si>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</si>
  <si>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</si>
  <si>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</si>
  <si>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</si>
  <si>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</si>
  <si>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</si>
  <si>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</si>
  <si>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</si>
  <si>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</si>
  <si>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</si>
  <si>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</si>
  <si>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</si>
  <si>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</si>
  <si>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</si>
  <si>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</si>
  <si>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</si>
  <si>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</si>
  <si>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</si>
  <si>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</si>
  <si>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</si>
  <si>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</si>
  <si>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</si>
  <si>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</si>
  <si>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</si>
  <si>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</si>
  <si>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</si>
  <si>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</si>
  <si>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</si>
  <si>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</si>
  <si>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</si>
  <si>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</si>
  <si>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</si>
  <si>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</si>
  <si>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</si>
  <si>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</si>
  <si>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</si>
  <si>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</si>
  <si>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</si>
  <si>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</si>
  <si>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</si>
  <si>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</si>
  <si>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</si>
  <si>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</si>
  <si>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</si>
  <si>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</si>
  <si>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</si>
  <si>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</si>
  <si>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</si>
  <si>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</si>
  <si>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</si>
  <si>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</si>
  <si>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</si>
  <si>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</si>
  <si>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</si>
  <si>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</si>
  <si>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</si>
  <si>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</si>
  <si>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</si>
  <si>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</si>
  <si>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</si>
  <si>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</si>
  <si>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</si>
  <si>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</si>
  <si>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</si>
  <si>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</si>
  <si>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</si>
  <si>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</si>
  <si>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</si>
  <si>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</si>
  <si>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</si>
  <si>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</si>
  <si>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</si>
  <si>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</si>
  <si>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</si>
  <si>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</si>
  <si>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</si>
  <si>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</si>
  <si>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</si>
  <si>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</si>
  <si>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</si>
  <si>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</si>
  <si>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</si>
  <si>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</si>
  <si>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</si>
  <si>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</si>
  <si>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</si>
  <si>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</si>
  <si>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</si>
  <si>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</si>
  <si>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</si>
  <si>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</si>
  <si>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</si>
  <si>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</si>
  <si>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</si>
  <si>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</si>
  <si>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</si>
  <si>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</si>
  <si>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</si>
  <si>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</si>
  <si>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</si>
  <si>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</si>
  <si>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</si>
  <si>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</si>
  <si>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</si>
  <si>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</si>
  <si>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</si>
  <si>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</si>
  <si>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</si>
  <si>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</si>
  <si>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</si>
  <si>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</si>
  <si>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</si>
  <si>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</si>
  <si>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</si>
  <si>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</si>
  <si>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</si>
  <si>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</si>
  <si>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</si>
  <si>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</si>
  <si>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</si>
  <si>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</si>
  <si>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</si>
  <si>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</si>
  <si>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</si>
  <si>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</si>
  <si>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</si>
  <si>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</si>
  <si>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</si>
  <si>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</si>
  <si>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</si>
  <si>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</si>
  <si>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</si>
  <si>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</si>
  <si>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</si>
  <si>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</si>
  <si>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</si>
  <si>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</si>
  <si>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</si>
  <si>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</si>
  <si>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</si>
  <si>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</si>
  <si>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</si>
  <si>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</si>
  <si>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</si>
  <si>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</si>
  <si>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</si>
  <si>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</si>
  <si>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</si>
  <si>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</si>
  <si>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</si>
  <si>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</si>
  <si>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</si>
  <si>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</si>
  <si>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</si>
  <si>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</si>
  <si>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</si>
  <si>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</si>
  <si>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</si>
  <si>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</si>
  <si>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</si>
  <si>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</si>
  <si>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</si>
  <si>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</si>
  <si>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</si>
  <si>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</si>
  <si>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</si>
  <si>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</si>
  <si>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</si>
  <si>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</si>
  <si>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</si>
  <si>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</si>
  <si>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</si>
  <si>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</si>
  <si>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</si>
  <si>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</si>
  <si>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</si>
  <si>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</si>
  <si>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</si>
  <si>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</si>
  <si>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</si>
  <si>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</si>
  <si>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</si>
  <si>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</si>
  <si>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</si>
  <si>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</si>
  <si>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</si>
  <si>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</si>
  <si>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</si>
  <si>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</si>
  <si>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</si>
  <si>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</si>
  <si>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</si>
  <si>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</si>
  <si>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</si>
  <si>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</si>
  <si>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</si>
  <si>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</si>
  <si>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</si>
  <si>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</si>
  <si>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</si>
  <si>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</si>
  <si>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</si>
  <si>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</si>
  <si>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</si>
  <si>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</si>
  <si>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</si>
  <si>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</si>
  <si>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</si>
  <si>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</si>
  <si>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</si>
  <si>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</si>
  <si>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</si>
  <si>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</si>
  <si>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</si>
  <si>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</si>
  <si>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</si>
  <si>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</si>
  <si>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</si>
  <si>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</si>
  <si>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</si>
  <si>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</si>
  <si>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</si>
  <si>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</si>
  <si>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</si>
  <si>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</si>
  <si>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</si>
  <si>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</si>
  <si>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</si>
  <si>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</si>
  <si>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</si>
  <si>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</si>
  <si>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</si>
  <si>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</si>
  <si>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</si>
  <si>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</si>
  <si>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</si>
  <si>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</si>
  <si>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</si>
  <si>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</si>
  <si>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</si>
  <si>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</si>
  <si>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</si>
  <si>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</si>
  <si>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</si>
  <si>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</si>
  <si>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</si>
  <si>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</si>
  <si>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</si>
  <si>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</si>
  <si>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</si>
  <si>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</si>
  <si>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</si>
  <si>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</si>
  <si>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</si>
  <si>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</si>
  <si>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</si>
  <si>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</si>
  <si>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</si>
  <si>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</si>
  <si>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</si>
  <si>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</si>
  <si>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</si>
  <si>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</si>
  <si>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</si>
  <si>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</si>
  <si>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</si>
  <si>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</si>
  <si>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</si>
  <si>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</si>
  <si>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</si>
  <si>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</si>
  <si>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</si>
  <si>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</si>
  <si>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</si>
  <si>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</si>
  <si>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</si>
  <si>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</si>
  <si>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</si>
  <si>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</si>
  <si>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</si>
  <si>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</si>
  <si>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</si>
  <si>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</si>
  <si>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</si>
  <si>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</si>
  <si>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</si>
  <si>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</si>
  <si>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</si>
  <si>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</si>
  <si>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</si>
  <si>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</si>
  <si>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</si>
  <si>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</si>
  <si>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</si>
  <si>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</si>
  <si>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</si>
  <si>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</si>
  <si>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</si>
  <si>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</si>
  <si>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</si>
  <si>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</si>
  <si>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</si>
  <si>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</si>
  <si>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</si>
  <si>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</si>
  <si>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</si>
  <si>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</si>
  <si>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</si>
  <si>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</si>
  <si>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</si>
  <si>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</si>
  <si>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</si>
  <si>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</si>
  <si>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</si>
  <si>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</si>
  <si>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</si>
  <si>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</si>
  <si>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</si>
  <si>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</si>
  <si>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</si>
  <si>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</si>
  <si>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</si>
  <si>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</si>
  <si>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</si>
  <si>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</si>
  <si>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</si>
  <si>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</si>
  <si>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</si>
  <si>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</si>
  <si>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</si>
  <si>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</si>
  <si>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</si>
  <si>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</si>
  <si>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</si>
  <si>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</si>
  <si>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</si>
  <si>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</si>
  <si>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</si>
  <si>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</si>
  <si>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</si>
  <si>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</si>
  <si>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</si>
  <si>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</si>
  <si>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</si>
  <si>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</si>
  <si>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</si>
  <si>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</si>
  <si>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</si>
  <si>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</si>
  <si>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</si>
  <si>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</si>
  <si>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</si>
  <si>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</si>
  <si>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</si>
  <si>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</si>
  <si>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</si>
  <si>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</si>
  <si>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</si>
  <si>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</si>
  <si>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</si>
  <si>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</si>
  <si>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</si>
  <si>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</si>
  <si>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</si>
  <si>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</si>
  <si>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</si>
  <si>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</si>
  <si>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</si>
  <si>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</si>
  <si>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</si>
  <si>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</si>
  <si>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</si>
  <si>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</si>
  <si>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</si>
  <si>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</si>
  <si>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</si>
  <si>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</si>
  <si>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</si>
  <si>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</si>
  <si>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</si>
  <si>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</si>
  <si>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</si>
  <si>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</si>
  <si>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</si>
  <si>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</si>
  <si>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</si>
  <si>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</si>
  <si>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</si>
  <si>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</si>
  <si>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</si>
  <si>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</si>
  <si>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</si>
  <si>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</si>
  <si>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</si>
  <si>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</si>
  <si>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</si>
  <si>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</si>
  <si>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</si>
  <si>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</si>
  <si>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</si>
  <si>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</si>
  <si>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</si>
  <si>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</si>
  <si>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</si>
  <si>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</si>
  <si>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</si>
  <si>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</si>
  <si>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</si>
  <si>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</si>
  <si>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</si>
  <si>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</si>
  <si>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</si>
  <si>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</si>
  <si>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</si>
  <si>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</si>
  <si>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</si>
  <si>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</si>
  <si>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</si>
  <si>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</si>
  <si>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</si>
  <si>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</si>
  <si>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</si>
  <si>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</si>
  <si>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</si>
  <si>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</si>
  <si>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</si>
  <si>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</si>
  <si>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</si>
  <si>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</si>
  <si>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</si>
  <si>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</si>
  <si>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</si>
  <si>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</si>
  <si>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</si>
  <si>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</si>
  <si>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</si>
  <si>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</si>
  <si>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</si>
  <si>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</si>
  <si>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</si>
  <si>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</si>
  <si>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</si>
  <si>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</si>
  <si>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</si>
  <si>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</si>
  <si>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</si>
  <si>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</si>
  <si>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</si>
  <si>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</si>
  <si>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</si>
  <si>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</si>
  <si>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</si>
  <si>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</si>
  <si>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</si>
  <si>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</si>
  <si>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</si>
  <si>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</si>
  <si>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</si>
  <si>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</si>
  <si>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</si>
  <si>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</si>
  <si>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</si>
  <si>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</si>
  <si>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</si>
  <si>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</si>
  <si>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</si>
  <si>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</si>
  <si>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</si>
  <si>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</si>
  <si>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</si>
  <si>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</si>
  <si>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</si>
  <si>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</si>
  <si>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</si>
  <si>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</si>
  <si>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</si>
  <si>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</si>
  <si>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</si>
  <si>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</si>
  <si>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</si>
  <si>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</si>
  <si>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</si>
  <si>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</si>
  <si>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</si>
  <si>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</si>
  <si>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</si>
  <si>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</si>
  <si>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</si>
  <si>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</si>
  <si>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</si>
  <si>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</si>
  <si>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</si>
  <si>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</si>
  <si>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</si>
  <si>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</si>
  <si>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</si>
  <si>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</si>
  <si>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</si>
  <si>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</si>
  <si>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</si>
  <si>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</si>
  <si>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</si>
  <si>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</si>
  <si>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</si>
  <si>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</si>
  <si>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</si>
  <si>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</si>
  <si>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</si>
  <si>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</si>
  <si>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</si>
  <si>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</si>
  <si>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</si>
  <si>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</si>
  <si>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</si>
  <si>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</si>
  <si>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</si>
  <si>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</si>
  <si>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</si>
  <si>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</si>
  <si>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</si>
  <si>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</si>
  <si>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</si>
  <si>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</si>
  <si>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</si>
  <si>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</si>
  <si>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</si>
  <si>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</si>
  <si>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</si>
  <si>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</si>
  <si>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</si>
  <si>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</si>
  <si>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</si>
  <si>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</si>
  <si>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</si>
  <si>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</si>
  <si>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</si>
  <si>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</si>
  <si>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</si>
  <si>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</si>
  <si>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</si>
  <si>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</si>
  <si>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</si>
  <si>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</si>
  <si>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</si>
  <si>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</si>
  <si>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</si>
  <si>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</si>
  <si>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</si>
  <si>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</si>
  <si>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</si>
  <si>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</si>
  <si>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</si>
  <si>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</si>
  <si>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</si>
  <si>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</si>
  <si>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</si>
  <si>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</si>
  <si>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</si>
  <si>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</si>
  <si>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</si>
  <si>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</si>
  <si>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</si>
  <si>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</si>
  <si>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</si>
  <si>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</si>
  <si>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</si>
  <si>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</si>
  <si>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</si>
  <si>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</si>
  <si>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</si>
  <si>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</si>
  <si>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</si>
  <si>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</si>
  <si>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</si>
  <si>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</si>
  <si>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</si>
  <si>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</si>
  <si>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</si>
  <si>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</si>
  <si>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</si>
  <si>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</si>
  <si>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</si>
  <si>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</si>
  <si>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</si>
  <si>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</si>
  <si>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</si>
  <si>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</si>
  <si>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</si>
  <si>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</si>
  <si>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</si>
  <si>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</si>
  <si>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</si>
  <si>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</si>
  <si>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</si>
  <si>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</si>
  <si>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</si>
  <si>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</si>
  <si>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</si>
  <si>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</si>
  <si>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</si>
  <si>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</si>
  <si>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</si>
  <si>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</si>
  <si>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</si>
  <si>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</si>
  <si>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</si>
  <si>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</si>
  <si>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</si>
  <si>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</si>
  <si>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</si>
  <si>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</si>
  <si>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</si>
  <si>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</si>
  <si>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</si>
  <si>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</si>
  <si>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</si>
  <si>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</si>
  <si>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</si>
  <si>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</si>
  <si>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</si>
  <si>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</si>
  <si>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</si>
  <si>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</si>
  <si>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</si>
  <si>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</si>
  <si>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</si>
  <si>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</si>
  <si>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</si>
  <si>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</si>
  <si>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</si>
  <si>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</si>
  <si>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</si>
  <si>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</si>
  <si>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</si>
  <si>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</si>
  <si>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</si>
  <si>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</si>
  <si>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</si>
  <si>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</si>
  <si>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</si>
  <si>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</si>
  <si>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</si>
  <si>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</si>
  <si>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</si>
  <si>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</si>
  <si>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</si>
  <si>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</si>
  <si>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</si>
  <si>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</si>
  <si>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</si>
  <si>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</si>
  <si>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</si>
  <si>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</si>
  <si>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</si>
  <si>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</si>
  <si>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</si>
  <si>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</si>
  <si>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</si>
  <si>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</si>
  <si>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</si>
  <si>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</si>
  <si>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</si>
  <si>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</si>
  <si>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</si>
  <si>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</si>
  <si>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</si>
  <si>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</si>
  <si>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</si>
  <si>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</si>
  <si>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</si>
  <si>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</si>
  <si>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</si>
  <si>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</si>
  <si>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</si>
  <si>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</si>
  <si>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</si>
  <si>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</si>
  <si>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</si>
  <si>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</si>
  <si>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</si>
  <si>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</si>
  <si>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</si>
  <si>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</si>
  <si>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</si>
  <si>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</si>
  <si>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</si>
  <si>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</si>
  <si>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</si>
  <si>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</si>
  <si>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</si>
  <si>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</si>
  <si>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</si>
  <si>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</si>
  <si>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</si>
  <si>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</si>
  <si>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</si>
  <si>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</si>
  <si>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</si>
  <si>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</si>
  <si>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</si>
  <si>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</si>
  <si>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</si>
  <si>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</si>
  <si>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</si>
  <si>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</si>
  <si>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</si>
  <si>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</si>
  <si>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</si>
  <si>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</si>
  <si>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</si>
  <si>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</si>
  <si>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</si>
  <si>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</si>
  <si>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</si>
  <si>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</si>
  <si>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</si>
  <si>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</si>
  <si>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</si>
  <si>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</si>
  <si>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</si>
  <si>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</si>
  <si>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</si>
  <si>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</si>
  <si>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</si>
  <si>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</si>
  <si>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</si>
  <si>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</si>
  <si>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</si>
  <si>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</si>
  <si>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</si>
  <si>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</si>
  <si>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</si>
  <si>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</si>
  <si>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</si>
  <si>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</si>
  <si>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</si>
  <si>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</si>
  <si>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</si>
  <si>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</si>
  <si>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</si>
  <si>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</si>
  <si>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</si>
  <si>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</si>
  <si>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</si>
  <si>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</si>
  <si>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</si>
  <si>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</si>
  <si>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</si>
  <si>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</si>
  <si>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</si>
  <si>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</si>
  <si>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</si>
  <si>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</si>
  <si>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</si>
  <si>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</si>
  <si>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</si>
  <si>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</si>
  <si>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</si>
  <si>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</si>
  <si>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</si>
  <si>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</si>
  <si>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</si>
  <si>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</si>
  <si>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</si>
  <si>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</si>
  <si>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</si>
  <si>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</si>
  <si>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</si>
  <si>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</si>
  <si>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</si>
  <si>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</si>
  <si>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</si>
  <si>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</si>
  <si>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</si>
  <si>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</si>
  <si>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</si>
  <si>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</si>
  <si>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</si>
  <si>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</si>
  <si>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</si>
  <si>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</si>
  <si>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</si>
  <si>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</si>
  <si>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</si>
  <si>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</si>
  <si>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</si>
  <si>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</si>
  <si>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</si>
  <si>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</si>
  <si>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</si>
  <si>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</si>
  <si>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</si>
  <si>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</si>
  <si>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</si>
  <si>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</si>
  <si>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</si>
  <si>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</si>
  <si>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</si>
  <si>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</si>
  <si>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</si>
  <si>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</si>
  <si>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</si>
  <si>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</si>
  <si>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</si>
  <si>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</si>
  <si>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</si>
  <si>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</si>
  <si>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</si>
  <si>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</si>
  <si>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</si>
  <si>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</si>
  <si>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</si>
  <si>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</si>
  <si>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</si>
  <si>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</si>
  <si>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</si>
  <si>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</si>
  <si>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</si>
  <si>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</si>
  <si>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</si>
  <si>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</si>
  <si>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</si>
  <si>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</si>
  <si>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</si>
  <si>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</si>
  <si>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</si>
  <si>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</si>
  <si>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</si>
  <si>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</si>
  <si>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</si>
  <si>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</si>
  <si>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</si>
  <si>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</si>
  <si>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</si>
  <si>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</si>
  <si>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</si>
  <si>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</si>
  <si>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</si>
  <si>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</si>
  <si>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</si>
  <si>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</si>
  <si>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</si>
  <si>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</si>
  <si>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</si>
  <si>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</si>
  <si>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</si>
  <si>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</si>
  <si>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</si>
  <si>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</si>
  <si>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</si>
  <si>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</si>
  <si>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</si>
  <si>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</si>
  <si>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</si>
  <si>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</si>
  <si>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</si>
  <si>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</si>
  <si>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</si>
  <si>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</si>
  <si>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</si>
  <si>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</si>
  <si>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</si>
  <si>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</si>
  <si>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</si>
  <si>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</si>
  <si>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</si>
  <si>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</si>
  <si>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</si>
  <si>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</si>
  <si>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</si>
  <si>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</si>
  <si>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</si>
  <si>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</si>
  <si>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</si>
  <si>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</si>
  <si>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</si>
  <si>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</si>
  <si>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</si>
  <si>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</si>
  <si>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</si>
  <si>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</si>
  <si>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</si>
  <si>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</si>
  <si>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</si>
  <si>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</si>
  <si>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</si>
  <si>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</si>
  <si>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</si>
  <si>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</si>
  <si>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</si>
  <si>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</si>
  <si>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</si>
  <si>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</si>
  <si>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</si>
  <si>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</si>
  <si>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</si>
  <si>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</si>
  <si>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</si>
  <si>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</si>
  <si>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</si>
  <si>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</si>
  <si>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</si>
  <si>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</si>
  <si>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</si>
  <si>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</si>
  <si>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</si>
  <si>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</si>
  <si>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</si>
  <si>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</si>
  <si>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</si>
  <si>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</si>
  <si>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</si>
  <si>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</si>
  <si>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</si>
  <si>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</si>
  <si>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</si>
  <si>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</si>
  <si>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</si>
  <si>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</si>
  <si>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</si>
  <si>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</si>
  <si>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</si>
  <si>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</si>
  <si>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</si>
  <si>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</si>
  <si>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</si>
  <si>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</si>
  <si>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</si>
  <si>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</si>
  <si>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</si>
  <si>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</si>
  <si>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</si>
  <si>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</si>
  <si>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</si>
  <si>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</si>
  <si>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</si>
  <si>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</si>
  <si>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</si>
  <si>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</si>
  <si>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</si>
  <si>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</si>
  <si>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</si>
  <si>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</si>
  <si>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</si>
  <si>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</si>
  <si>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</si>
  <si>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</si>
  <si>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</si>
  <si>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</si>
  <si>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</si>
  <si>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</si>
  <si>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</si>
  <si>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</si>
  <si>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</si>
  <si>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</si>
  <si>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</si>
  <si>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</si>
  <si>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</si>
  <si>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</si>
  <si>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</si>
  <si>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</si>
  <si>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</si>
  <si>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</si>
  <si>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</si>
  <si>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</si>
  <si>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</si>
  <si>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</si>
  <si>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</si>
  <si>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</si>
  <si>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</si>
  <si>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</si>
  <si>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</si>
  <si>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</si>
  <si>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</si>
  <si>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</si>
  <si>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</si>
  <si>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</si>
  <si>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</si>
  <si>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</si>
  <si>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</si>
  <si>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</si>
  <si>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</si>
  <si>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</si>
  <si>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</si>
  <si>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</si>
  <si>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</si>
  <si>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</si>
  <si>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</si>
  <si>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</si>
  <si>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</si>
  <si>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</si>
  <si>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</si>
  <si>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</si>
  <si>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</si>
  <si>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</si>
  <si>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</si>
  <si>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</si>
  <si>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</si>
  <si>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</si>
  <si>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</si>
  <si>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</si>
  <si>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</si>
  <si>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</si>
  <si>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</si>
  <si>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</si>
  <si>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</si>
  <si>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</si>
  <si>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</si>
  <si>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</si>
  <si>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</si>
  <si>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</si>
  <si>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</si>
  <si>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</si>
  <si>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</si>
  <si>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</si>
  <si>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</si>
  <si>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</si>
  <si>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</si>
  <si>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</si>
  <si>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</si>
  <si>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</si>
  <si>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</si>
  <si>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</si>
  <si>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</si>
  <si>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</si>
  <si>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</si>
  <si>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</si>
  <si>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</si>
  <si>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</si>
  <si>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</si>
  <si>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</si>
  <si>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</si>
  <si>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</si>
  <si>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</si>
  <si>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</si>
  <si>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</si>
  <si>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</si>
  <si>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</si>
  <si>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</si>
  <si>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</si>
  <si>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</si>
  <si>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</si>
  <si>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</si>
  <si>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</si>
  <si>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</si>
  <si>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</si>
  <si>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</si>
  <si>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</si>
  <si>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</si>
  <si>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</si>
  <si>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</si>
  <si>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</si>
  <si>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</si>
  <si>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</si>
  <si>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</si>
  <si>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</si>
  <si>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</si>
  <si>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</si>
  <si>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</si>
  <si>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</si>
  <si>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</si>
  <si>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</si>
  <si>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</si>
  <si>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</si>
  <si>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</si>
  <si>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</si>
  <si>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</si>
  <si>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</si>
  <si>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</si>
  <si>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</si>
  <si>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</si>
  <si>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</si>
  <si>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</si>
  <si>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</si>
  <si>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</si>
  <si>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</si>
  <si>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</si>
  <si>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</si>
  <si>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</si>
  <si>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</si>
  <si>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</si>
  <si>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</si>
  <si>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</si>
  <si>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</si>
  <si>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</si>
  <si>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</si>
  <si>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</si>
  <si>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</si>
  <si>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</si>
  <si>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</si>
  <si>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</si>
  <si>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</si>
  <si>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</si>
  <si>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</si>
  <si>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</si>
  <si>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</si>
  <si>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</si>
  <si>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</si>
  <si>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</si>
  <si>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</si>
  <si>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</si>
  <si>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</si>
  <si>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</si>
  <si>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</si>
  <si>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</si>
  <si>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</si>
  <si>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</si>
  <si>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</si>
  <si>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</si>
  <si>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</si>
  <si>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</si>
  <si>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</si>
  <si>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</si>
  <si>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</si>
  <si>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</si>
  <si>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</si>
  <si>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</si>
  <si>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</si>
  <si>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</si>
  <si>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</si>
  <si>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</si>
  <si>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</si>
  <si>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</si>
  <si>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</si>
  <si>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</si>
  <si>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</si>
  <si>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</si>
  <si>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</si>
  <si>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</si>
  <si>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</si>
  <si>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</si>
  <si>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</si>
  <si>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</si>
  <si>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</si>
  <si>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</si>
  <si>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</si>
  <si>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</si>
  <si>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</si>
  <si>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</si>
  <si>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</si>
  <si>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</si>
  <si>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</si>
  <si>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</si>
  <si>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</si>
  <si>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</si>
  <si>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</si>
  <si>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</si>
  <si>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</si>
  <si>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</si>
  <si>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</si>
  <si>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</si>
  <si>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</si>
  <si>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</si>
  <si>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</si>
  <si>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</si>
  <si>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</si>
  <si>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</si>
  <si>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</si>
  <si>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</si>
  <si>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</si>
  <si>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</si>
  <si>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</si>
  <si>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</si>
  <si>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</si>
  <si>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</si>
  <si>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</si>
  <si>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</si>
  <si>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</si>
  <si>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</si>
  <si>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</si>
  <si>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</si>
  <si>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</si>
  <si>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</si>
  <si>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</si>
  <si>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</si>
  <si>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</si>
  <si>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</si>
  <si>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</si>
  <si>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</si>
  <si>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</si>
  <si>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</si>
  <si>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</si>
  <si>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</si>
  <si>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</si>
  <si>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</si>
  <si>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</si>
  <si>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</si>
  <si>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</si>
  <si>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</si>
  <si>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</si>
  <si>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</si>
  <si>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</si>
  <si>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</si>
  <si>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</si>
  <si>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</si>
  <si>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</si>
  <si>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</si>
  <si>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</si>
  <si>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</si>
  <si>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</si>
  <si>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</si>
  <si>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</si>
  <si>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</si>
  <si>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</si>
  <si>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</si>
  <si>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</si>
  <si>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</si>
  <si>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</si>
  <si>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</si>
  <si>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</si>
  <si>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</si>
  <si>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</si>
  <si>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</si>
  <si>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</si>
  <si>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</si>
  <si>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</si>
  <si>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</si>
  <si>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</si>
  <si>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</si>
  <si>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</si>
  <si>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</si>
  <si>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</si>
  <si>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</si>
  <si>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</si>
  <si>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</si>
  <si>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</si>
  <si>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</si>
  <si>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</si>
  <si>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</si>
  <si>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</si>
  <si>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</si>
  <si>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</si>
  <si>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</si>
  <si>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</si>
  <si>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</si>
  <si>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</si>
  <si>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</si>
  <si>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</si>
  <si>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</si>
  <si>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</si>
  <si>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</si>
  <si>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</si>
  <si>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</si>
  <si>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</si>
  <si>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</si>
  <si>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</si>
  <si>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</si>
  <si>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</si>
  <si>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</si>
  <si>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</si>
  <si>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</si>
  <si>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</si>
  <si>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</si>
  <si>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</si>
  <si>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</si>
  <si>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</si>
  <si>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</si>
  <si>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</si>
  <si>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</si>
  <si>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</si>
  <si>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</si>
  <si>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</si>
  <si>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</si>
  <si>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</si>
  <si>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</si>
  <si>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</si>
  <si>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</si>
  <si>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</si>
  <si>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</si>
  <si>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</si>
  <si>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</si>
  <si>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</si>
  <si>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</si>
  <si>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</si>
  <si>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</si>
  <si>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</si>
  <si>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</si>
  <si>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</si>
  <si>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</si>
  <si>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</si>
  <si>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</si>
  <si>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</si>
  <si>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</si>
  <si>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</si>
  <si>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</si>
  <si>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</si>
  <si>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</si>
  <si>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</si>
  <si>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</si>
  <si>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</si>
  <si>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</si>
  <si>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</si>
  <si>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</si>
  <si>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</si>
  <si>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</si>
  <si>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</si>
  <si>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</si>
  <si>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</si>
  <si>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</si>
  <si>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</si>
  <si>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</si>
  <si>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</si>
  <si>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</si>
  <si>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</si>
  <si>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</si>
  <si>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</si>
  <si>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</si>
  <si>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</si>
  <si>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</si>
  <si>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</si>
  <si>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</si>
  <si>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</si>
  <si>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</si>
  <si>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</si>
  <si>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</si>
  <si>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</si>
  <si>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</si>
  <si>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</si>
  <si>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</si>
  <si>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</si>
  <si>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</si>
  <si>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</si>
  <si>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</si>
  <si>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</si>
  <si>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</si>
  <si>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</si>
  <si>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</si>
  <si>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</si>
  <si>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</si>
  <si>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</si>
  <si>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</si>
  <si>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</si>
  <si>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</si>
  <si>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</si>
  <si>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</si>
  <si>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</si>
  <si>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</si>
  <si>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</si>
  <si>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</si>
  <si>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</si>
  <si>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</si>
  <si>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</si>
  <si>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</si>
  <si>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</si>
  <si>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</si>
  <si>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</si>
  <si>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</si>
  <si>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</si>
  <si>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</si>
  <si>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</si>
  <si>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</si>
  <si>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</si>
  <si>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</si>
  <si>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</si>
  <si>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</si>
  <si>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</si>
  <si>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</si>
  <si>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</si>
  <si>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</si>
  <si>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</si>
  <si>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</si>
  <si>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</si>
  <si>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</si>
  <si>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</si>
  <si>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</si>
  <si>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</si>
  <si>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</si>
  <si>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</si>
  <si>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</si>
  <si>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</si>
  <si>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</si>
  <si>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</si>
  <si>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</si>
  <si>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</si>
  <si>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</si>
  <si>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</si>
  <si>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</si>
  <si>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</si>
  <si>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</si>
  <si>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</si>
  <si>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</si>
  <si>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</si>
  <si>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</si>
  <si>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</si>
  <si>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</si>
  <si>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</si>
  <si>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</si>
  <si>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</si>
  <si>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</si>
  <si>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</si>
  <si>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</si>
  <si>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</si>
  <si>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</si>
  <si>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</si>
  <si>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</si>
  <si>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</si>
  <si>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</si>
  <si>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</si>
  <si>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</si>
  <si>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</si>
  <si>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</si>
  <si>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</si>
  <si>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</si>
  <si>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</si>
  <si>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</si>
  <si>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</si>
  <si>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</si>
  <si>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</si>
  <si>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</si>
  <si>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</si>
  <si>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</si>
  <si>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</si>
  <si>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</si>
  <si>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</si>
  <si>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</si>
  <si>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</si>
  <si>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</si>
  <si>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</si>
  <si>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</si>
  <si>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</si>
  <si>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</si>
  <si>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</si>
  <si>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</si>
  <si>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</si>
  <si>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</si>
  <si>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</si>
  <si>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</si>
  <si>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</si>
  <si>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</si>
  <si>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</si>
  <si>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</si>
  <si>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</si>
  <si>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</si>
  <si>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</si>
  <si>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</si>
  <si>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</si>
  <si>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</si>
  <si>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</si>
  <si>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</si>
  <si>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</si>
  <si>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</si>
  <si>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</si>
  <si>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</si>
  <si>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</si>
  <si>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</si>
  <si>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</si>
  <si>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</si>
  <si>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</si>
  <si>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</si>
  <si>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</si>
  <si>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</si>
  <si>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</si>
  <si>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</si>
  <si>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</si>
  <si>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</si>
  <si>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</si>
  <si>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</si>
  <si>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</si>
  <si>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</si>
  <si>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</si>
  <si>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</si>
  <si>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</si>
  <si>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</si>
  <si>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</si>
  <si>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</si>
  <si>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</si>
  <si>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</si>
  <si>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</si>
  <si>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</si>
  <si>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</si>
  <si>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</si>
  <si>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</si>
  <si>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</si>
  <si>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</si>
  <si>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</si>
  <si>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</si>
  <si>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</si>
  <si>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</si>
  <si>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</si>
  <si>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</si>
  <si>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</si>
  <si>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</si>
  <si>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</si>
  <si>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</si>
  <si>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</si>
  <si>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</si>
  <si>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</si>
  <si>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</si>
  <si>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</si>
  <si>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</si>
  <si>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</si>
  <si>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</si>
  <si>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</si>
  <si>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</si>
  <si>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</si>
  <si>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</si>
  <si>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</si>
  <si>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</si>
  <si>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</si>
  <si>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</si>
  <si>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</si>
  <si>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</si>
  <si>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</si>
  <si>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</si>
  <si>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</si>
  <si>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</si>
  <si>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</si>
  <si>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</si>
  <si>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</si>
  <si>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</si>
  <si>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</si>
  <si>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</si>
  <si>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</si>
  <si>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</si>
  <si>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</si>
  <si>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</si>
  <si>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</si>
  <si>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</si>
  <si>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</si>
  <si>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</si>
  <si>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</si>
  <si>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</si>
  <si>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</si>
  <si>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</si>
  <si>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</si>
  <si>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</si>
  <si>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</si>
  <si>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</si>
  <si>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</si>
  <si>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</si>
  <si>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</si>
  <si>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</si>
  <si>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</si>
  <si>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</si>
  <si>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</si>
  <si>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</si>
  <si>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</si>
  <si>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</si>
  <si>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</si>
  <si>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</si>
  <si>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</si>
  <si>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</si>
  <si>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</si>
  <si>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</si>
  <si>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</si>
  <si>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</si>
  <si>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</si>
  <si>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</si>
  <si>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</si>
  <si>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</si>
  <si>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</si>
  <si>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</si>
  <si>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</si>
  <si>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</si>
  <si>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</si>
  <si>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</si>
  <si>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</si>
  <si>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</si>
  <si>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</si>
  <si>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</si>
  <si>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</si>
  <si>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</si>
  <si>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</si>
  <si>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</si>
  <si>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</si>
  <si>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</si>
  <si>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</si>
  <si>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</si>
  <si>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</si>
  <si>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</si>
  <si>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</si>
  <si>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</si>
  <si>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</si>
  <si>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</si>
  <si>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</si>
  <si>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</si>
  <si>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</si>
  <si>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</si>
  <si>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</si>
  <si>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</si>
  <si>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</si>
  <si>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</si>
  <si>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</si>
  <si>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</si>
  <si>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</si>
  <si>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</si>
  <si>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</si>
  <si>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</si>
  <si>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</si>
  <si>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</si>
  <si>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</si>
  <si>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</si>
  <si>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</si>
  <si>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</si>
  <si>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</si>
  <si>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</si>
  <si>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</si>
  <si>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</si>
  <si>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</si>
  <si>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</si>
  <si>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</si>
  <si>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</si>
  <si>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</si>
  <si>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</si>
  <si>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</si>
  <si>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</si>
  <si>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</si>
  <si>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</si>
  <si>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</si>
  <si>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</si>
  <si>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</si>
  <si>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</si>
  <si>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</si>
  <si>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</si>
  <si>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</si>
  <si>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</si>
  <si>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</si>
  <si>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</si>
  <si>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</si>
  <si>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</si>
  <si>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</si>
  <si>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</si>
  <si>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</si>
  <si>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</si>
  <si>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</si>
  <si>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</si>
  <si>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</si>
  <si>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</si>
  <si>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</si>
  <si>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</si>
  <si>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</si>
  <si>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</si>
  <si>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</si>
  <si>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</si>
  <si>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</si>
  <si>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</si>
  <si>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</si>
  <si>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</si>
  <si>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</si>
  <si>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</si>
  <si>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</si>
  <si>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</si>
  <si>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</si>
  <si>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</si>
  <si>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</si>
  <si>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</si>
  <si>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</si>
  <si>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</si>
  <si>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</si>
  <si>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</si>
  <si>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</si>
  <si>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</si>
  <si>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</si>
  <si>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</si>
  <si>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</si>
  <si>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</si>
  <si>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</si>
  <si>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</si>
  <si>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</si>
  <si>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</si>
  <si>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</si>
  <si>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</si>
  <si>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</si>
  <si>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</si>
  <si>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</si>
  <si>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</si>
  <si>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</si>
  <si>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</si>
  <si>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</si>
  <si>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</si>
  <si>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</si>
  <si>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</si>
  <si>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</si>
  <si>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</si>
  <si>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</si>
  <si>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</si>
  <si>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</si>
  <si>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</si>
  <si>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</si>
  <si>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</si>
  <si>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</si>
  <si>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</si>
  <si>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</si>
  <si>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</si>
  <si>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</si>
  <si>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</si>
  <si>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</si>
  <si>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</si>
  <si>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</si>
  <si>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</si>
  <si>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</si>
  <si>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</si>
  <si>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</si>
  <si>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</si>
  <si>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</si>
  <si>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</si>
  <si>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</si>
  <si>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</si>
  <si>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</si>
  <si>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</si>
  <si>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</si>
  <si>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</si>
  <si>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</si>
  <si>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</si>
  <si>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</si>
  <si>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</si>
  <si>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</si>
  <si>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</si>
  <si>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</si>
  <si>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</si>
  <si>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</si>
  <si>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</si>
  <si>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</si>
  <si>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</si>
  <si>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</si>
  <si>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</si>
  <si>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</si>
  <si>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</si>
  <si>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</si>
  <si>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</si>
  <si>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</si>
  <si>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</si>
  <si>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</si>
  <si>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</si>
  <si>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</si>
  <si>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</si>
  <si>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</si>
  <si>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</si>
  <si>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</si>
  <si>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</si>
  <si>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</si>
  <si>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</si>
  <si>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</si>
  <si>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</si>
  <si>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</si>
  <si>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</si>
  <si>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</si>
  <si>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</si>
  <si>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</si>
  <si>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</si>
  <si>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</si>
  <si>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</si>
  <si>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</si>
  <si>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</si>
  <si>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</si>
  <si>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</si>
  <si>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</si>
  <si>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</si>
  <si>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</si>
  <si>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</si>
  <si>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</si>
  <si>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</si>
  <si>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</si>
  <si>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</si>
  <si>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</si>
  <si>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</si>
  <si>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</si>
  <si>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</si>
  <si>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</si>
  <si>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</si>
  <si>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</si>
  <si>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</si>
  <si>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</si>
  <si>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</si>
  <si>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</si>
  <si>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</si>
  <si>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</si>
  <si>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</si>
  <si>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</si>
  <si>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</si>
  <si>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</si>
  <si>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</si>
  <si>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</si>
  <si>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</si>
  <si>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</si>
  <si>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</si>
  <si>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</si>
  <si>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</si>
  <si>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</si>
  <si>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</si>
  <si>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</si>
  <si>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</si>
  <si>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</si>
  <si>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</si>
  <si>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</si>
  <si>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</si>
  <si>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</si>
  <si>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</si>
  <si>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</si>
  <si>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</si>
  <si>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</si>
  <si>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</si>
  <si>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</si>
  <si>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</si>
  <si>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</si>
  <si>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</si>
  <si>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</si>
  <si>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</si>
  <si>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</si>
  <si>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</si>
  <si>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</si>
  <si>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</si>
  <si>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</si>
  <si>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</si>
  <si>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</si>
  <si>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</si>
  <si>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</si>
  <si>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</si>
  <si>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</si>
  <si>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</si>
  <si>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</si>
  <si>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</si>
  <si>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</si>
  <si>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</si>
  <si>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</si>
  <si>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</si>
  <si>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</si>
  <si>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</si>
  <si>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</si>
  <si>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</si>
  <si>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</si>
  <si>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</si>
  <si>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</si>
  <si>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</si>
  <si>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</si>
  <si>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</si>
  <si>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</si>
  <si>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</si>
  <si>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</si>
  <si>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</si>
  <si>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</si>
  <si>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</si>
  <si>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</si>
  <si>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</si>
  <si>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</si>
  <si>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</si>
  <si>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</si>
  <si>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</si>
  <si>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</si>
  <si>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</si>
  <si>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</si>
  <si>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</si>
  <si>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</si>
  <si>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</si>
  <si>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</si>
  <si>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</si>
  <si>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</si>
  <si>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</si>
  <si>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</si>
  <si>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</si>
  <si>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</si>
  <si>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</si>
  <si>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</si>
  <si>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</si>
  <si>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</si>
  <si>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</si>
  <si>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</si>
  <si>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</si>
  <si>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</si>
  <si>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</si>
  <si>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</si>
  <si>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</si>
  <si>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</si>
  <si>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</si>
  <si>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</si>
  <si>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</si>
  <si>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</si>
  <si>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</si>
  <si>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</si>
  <si>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</si>
  <si>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</si>
  <si>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</si>
  <si>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</si>
  <si>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</si>
  <si>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</si>
  <si>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</si>
  <si>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</si>
  <si>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</si>
  <si>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</si>
  <si>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</si>
  <si>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</si>
  <si>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</si>
  <si>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</si>
  <si>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</si>
  <si>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</si>
  <si>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</si>
  <si>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</si>
  <si>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</si>
  <si>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</si>
  <si>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</si>
  <si>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</si>
  <si>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</si>
  <si>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</si>
  <si>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</si>
  <si>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</si>
  <si>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</si>
  <si>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</si>
  <si>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</si>
  <si>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</si>
  <si>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</si>
  <si>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</si>
  <si>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</si>
  <si>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</si>
  <si>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</si>
  <si>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</si>
  <si>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</si>
  <si>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</si>
  <si>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</si>
  <si>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</si>
  <si>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</si>
  <si>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</si>
  <si>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</si>
  <si>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</si>
  <si>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</si>
  <si>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</si>
  <si>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</si>
  <si>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</si>
  <si>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</si>
  <si>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</si>
  <si>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</si>
  <si>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</si>
  <si>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</si>
  <si>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</si>
  <si>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</si>
  <si>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</si>
  <si>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</si>
  <si>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</si>
  <si>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</si>
  <si>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</si>
  <si>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</si>
  <si>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</si>
  <si>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</si>
  <si>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</si>
  <si>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</si>
  <si>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</si>
  <si>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</si>
  <si>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</si>
  <si>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</si>
  <si>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</si>
  <si>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</si>
  <si>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</si>
  <si>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</si>
  <si>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</si>
  <si>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</si>
  <si>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</si>
  <si>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</si>
  <si>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</si>
  <si>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</si>
  <si>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</si>
  <si>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</si>
  <si>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</si>
  <si>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</si>
  <si>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</si>
  <si>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</si>
  <si>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</si>
  <si>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</si>
  <si>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</si>
  <si>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</si>
  <si>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</si>
  <si>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</si>
  <si>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</si>
  <si>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</si>
  <si>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</si>
  <si>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</si>
  <si>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</si>
  <si>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</si>
  <si>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</si>
  <si>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</si>
  <si>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</si>
  <si>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</si>
  <si>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</si>
  <si>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</si>
  <si>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</si>
  <si>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</si>
  <si>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</si>
  <si>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</si>
  <si>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</si>
  <si>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</si>
  <si>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</si>
  <si>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</si>
  <si>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</si>
  <si>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</si>
  <si>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</si>
  <si>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</si>
  <si>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</si>
  <si>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</si>
  <si>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</si>
  <si>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</si>
  <si>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</si>
  <si>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</si>
  <si>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</si>
  <si>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</si>
  <si>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</si>
  <si>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</si>
  <si>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</si>
  <si>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</si>
  <si>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</si>
  <si>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</si>
  <si>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</si>
  <si>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</si>
  <si>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</si>
  <si>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</si>
  <si>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</si>
  <si>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</si>
  <si>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</si>
  <si>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</si>
  <si>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</si>
  <si>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</si>
  <si>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</si>
  <si>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</si>
  <si>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</si>
  <si>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</si>
  <si>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</si>
  <si>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</si>
  <si>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</si>
  <si>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</si>
  <si>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</si>
  <si>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</si>
  <si>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</si>
  <si>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</si>
  <si>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</si>
  <si>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</si>
  <si>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</si>
  <si>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</si>
  <si>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</si>
  <si>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</si>
  <si>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</si>
  <si>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</si>
  <si>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</si>
  <si>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</si>
  <si>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</si>
  <si>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</si>
  <si>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</si>
  <si>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</si>
  <si>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</si>
  <si>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</si>
  <si>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</si>
  <si>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</si>
  <si>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</si>
  <si>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</si>
  <si>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</si>
  <si>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</si>
  <si>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</si>
  <si>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</si>
  <si>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</si>
  <si>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</si>
  <si>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</si>
  <si>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</si>
  <si>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</si>
  <si>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</si>
  <si>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</si>
  <si>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</si>
  <si>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</si>
  <si>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</si>
  <si>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</si>
  <si>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</si>
  <si>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</si>
  <si>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</si>
  <si>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</si>
  <si>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</si>
  <si>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</si>
  <si>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</si>
  <si>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</si>
  <si>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</si>
  <si>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</si>
  <si>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</si>
  <si>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</si>
  <si>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</si>
  <si>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</si>
  <si>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</si>
  <si>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</si>
  <si>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</si>
  <si>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</si>
  <si>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</si>
  <si>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</si>
  <si>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</si>
  <si>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</si>
  <si>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</si>
  <si>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</si>
  <si>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</si>
  <si>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</si>
  <si>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</si>
  <si>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</si>
  <si>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</si>
  <si>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</si>
  <si>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</si>
  <si>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</si>
  <si>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</si>
  <si>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</si>
  <si>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</si>
  <si>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</si>
  <si>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</si>
  <si>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</si>
  <si>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</si>
  <si>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</si>
  <si>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</si>
  <si>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</si>
  <si>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</si>
  <si>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</si>
  <si>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</si>
  <si>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</si>
  <si>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</si>
  <si>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</si>
  <si>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</si>
  <si>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</si>
  <si>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</si>
  <si>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</si>
  <si>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</si>
  <si>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</si>
  <si>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</si>
  <si>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</si>
  <si>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</si>
  <si>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</si>
  <si>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</si>
  <si>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</si>
  <si>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</si>
  <si>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</si>
  <si>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</si>
  <si>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</si>
  <si>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</si>
  <si>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</si>
  <si>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</si>
  <si>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</si>
  <si>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</si>
  <si>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</si>
  <si>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</si>
  <si>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</si>
  <si>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</si>
  <si>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</si>
  <si>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</si>
  <si>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</si>
  <si>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</si>
  <si>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</si>
  <si>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</si>
  <si>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</si>
  <si>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</si>
  <si>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</si>
  <si>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</si>
  <si>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</si>
  <si>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</si>
  <si>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</si>
  <si>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</si>
  <si>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</si>
  <si>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</si>
  <si>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</si>
  <si>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</si>
  <si>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</si>
  <si>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</si>
  <si>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</si>
  <si>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</si>
  <si>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</si>
  <si>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</si>
  <si>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</si>
  <si>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</si>
  <si>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</si>
  <si>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</si>
  <si>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</si>
  <si>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</si>
  <si>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</si>
  <si>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</si>
  <si>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</si>
  <si>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</si>
  <si>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</si>
  <si>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</si>
  <si>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</si>
  <si>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</si>
  <si>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</si>
  <si>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</si>
  <si>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</si>
  <si>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</si>
  <si>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</si>
  <si>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</si>
  <si>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</si>
  <si>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</si>
  <si>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</si>
  <si>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</si>
  <si>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</si>
  <si>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</si>
  <si>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</si>
  <si>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</si>
  <si>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</si>
  <si>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</si>
  <si>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</si>
  <si>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</si>
  <si>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</si>
  <si>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</si>
  <si>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</si>
  <si>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</si>
  <si>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</si>
  <si>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</si>
  <si>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</si>
  <si>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</si>
  <si>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</si>
  <si>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</si>
  <si>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</si>
  <si>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</si>
  <si>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</si>
  <si>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</si>
  <si>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</si>
  <si>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</si>
  <si>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</si>
  <si>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</si>
  <si>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</si>
  <si>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</si>
  <si>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</si>
  <si>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</si>
  <si>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</si>
  <si>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</si>
  <si>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</si>
  <si>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</si>
  <si>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</si>
  <si>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</si>
  <si>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</si>
  <si>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</si>
  <si>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</si>
  <si>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</si>
  <si>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</si>
  <si>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</si>
  <si>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</si>
  <si>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</si>
  <si>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</si>
  <si>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</si>
  <si>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</si>
  <si>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</si>
  <si>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</si>
  <si>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</si>
  <si>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</si>
  <si>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</si>
  <si>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</si>
  <si>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</si>
  <si>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</si>
  <si>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</si>
  <si>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</si>
  <si>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</si>
  <si>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</si>
  <si>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</si>
  <si>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</si>
  <si>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</si>
  <si>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</si>
  <si>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</si>
  <si>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</si>
  <si>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</si>
  <si>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</si>
  <si>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</si>
  <si>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</si>
  <si>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</si>
  <si>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</si>
  <si>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</si>
  <si>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</si>
  <si>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</si>
  <si>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</si>
  <si>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</si>
  <si>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</si>
  <si>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</si>
  <si>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</si>
  <si>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</si>
  <si>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</si>
  <si>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</si>
  <si>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</si>
  <si>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</si>
  <si>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</si>
  <si>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</si>
  <si>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</si>
  <si>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</si>
  <si>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</si>
  <si>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</si>
  <si>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</si>
  <si>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</si>
  <si>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</si>
  <si>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</si>
  <si>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</si>
  <si>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</si>
  <si>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</si>
  <si>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</si>
  <si>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</si>
  <si>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</si>
  <si>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</si>
  <si>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</si>
  <si>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</si>
  <si>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</si>
  <si>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</si>
  <si>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</si>
  <si>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</si>
  <si>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</si>
  <si>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</si>
  <si>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</si>
  <si>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</si>
  <si>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</si>
  <si>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</si>
  <si>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</si>
  <si>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</si>
  <si>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</si>
  <si>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</si>
  <si>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</si>
  <si>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</si>
  <si>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</si>
  <si>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</si>
  <si>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</si>
  <si>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</si>
  <si>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</si>
  <si>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</si>
  <si>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</si>
  <si>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</si>
  <si>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</si>
  <si>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</si>
  <si>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</si>
  <si>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</si>
  <si>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</si>
  <si>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</si>
  <si>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</si>
  <si>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</si>
  <si>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</si>
  <si>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</si>
  <si>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</si>
  <si>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</si>
  <si>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</si>
  <si>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</si>
  <si>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</si>
  <si>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</si>
  <si>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</si>
  <si>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</si>
  <si>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</si>
  <si>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</si>
  <si>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</si>
  <si>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</si>
  <si>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</si>
  <si>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</si>
  <si>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</si>
  <si>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</si>
  <si>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</si>
  <si>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</si>
  <si>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</si>
  <si>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</si>
  <si>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</si>
  <si>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</si>
  <si>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</si>
  <si>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</si>
  <si>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</si>
  <si>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</si>
  <si>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</si>
  <si>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</si>
  <si>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</si>
  <si>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</si>
  <si>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</si>
  <si>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</si>
  <si>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</si>
  <si>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</si>
  <si>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</si>
  <si>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</si>
  <si>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</si>
  <si>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</si>
  <si>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</si>
  <si>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</si>
  <si>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</si>
  <si>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</si>
  <si>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</si>
  <si>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</si>
  <si>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</si>
  <si>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</si>
  <si>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</si>
  <si>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</si>
  <si>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</si>
  <si>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</si>
  <si>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</si>
  <si>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</si>
  <si>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</si>
  <si>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</si>
  <si>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</si>
  <si>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</si>
  <si>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</si>
  <si>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</si>
  <si>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</si>
  <si>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</si>
  <si>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</si>
  <si>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</si>
  <si>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</si>
  <si>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</si>
  <si>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</si>
  <si>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</si>
  <si>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</si>
  <si>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</si>
  <si>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</si>
  <si>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</si>
  <si>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</si>
  <si>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</si>
  <si>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</si>
  <si>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</si>
  <si>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</si>
  <si>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</si>
  <si>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</si>
  <si>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</si>
  <si>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</si>
  <si>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</si>
  <si>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</si>
  <si>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</si>
  <si>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</si>
  <si>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</si>
  <si>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</si>
  <si>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</si>
  <si>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</si>
  <si>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</si>
  <si>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</si>
  <si>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</si>
  <si>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</si>
  <si>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</si>
  <si>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</si>
  <si>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</si>
  <si>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</si>
  <si>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</si>
  <si>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</si>
  <si>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</si>
  <si>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</si>
  <si>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</si>
  <si>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</si>
  <si>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</si>
  <si>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</si>
  <si>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</si>
  <si>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</si>
  <si>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</si>
  <si>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</si>
  <si>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</si>
  <si>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</si>
  <si>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</si>
  <si>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</si>
  <si>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</si>
  <si>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</si>
  <si>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</si>
  <si>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</si>
  <si>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</si>
  <si>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</si>
  <si>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</si>
  <si>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</si>
  <si>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</si>
  <si>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</si>
  <si>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</si>
  <si>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</si>
  <si>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</si>
  <si>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</si>
  <si>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</si>
  <si>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</si>
  <si>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</si>
  <si>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</si>
  <si>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</si>
  <si>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</si>
  <si>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</si>
  <si>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</si>
  <si>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</si>
  <si>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</si>
  <si>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</si>
  <si>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</si>
  <si>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</si>
  <si>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</si>
  <si>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</si>
  <si>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</si>
  <si>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</si>
  <si>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</si>
  <si>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</si>
  <si>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</si>
  <si>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</si>
  <si>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</si>
  <si>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</si>
  <si>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</si>
  <si>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</si>
  <si>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</si>
  <si>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</si>
  <si>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</si>
  <si>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</si>
  <si>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</si>
  <si>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</si>
  <si>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</si>
  <si>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</si>
  <si>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</si>
  <si>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</si>
  <si>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</si>
  <si>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</si>
  <si>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</si>
  <si>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</si>
  <si>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</si>
  <si>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</si>
  <si>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</si>
  <si>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</si>
  <si>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</si>
  <si>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</si>
  <si>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</si>
  <si>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</si>
  <si>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</si>
  <si>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</si>
  <si>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</si>
  <si>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</si>
  <si>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</si>
  <si>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</si>
  <si>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</si>
  <si>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</si>
  <si>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</si>
  <si>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</si>
  <si>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</si>
  <si>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</si>
  <si>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</si>
  <si>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</si>
  <si>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</si>
  <si>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</si>
  <si>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</si>
  <si>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</si>
  <si>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</si>
  <si>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</si>
  <si>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</si>
  <si>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</si>
  <si>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</si>
  <si>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</si>
  <si>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</si>
  <si>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</si>
  <si>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</si>
  <si>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</si>
  <si>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</si>
  <si>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</si>
  <si>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</si>
  <si>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</si>
  <si>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</si>
  <si>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</si>
  <si>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</si>
  <si>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</si>
  <si>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</si>
  <si>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</si>
  <si>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</si>
  <si>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</si>
  <si>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</si>
  <si>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</si>
  <si>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</si>
  <si>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</si>
  <si>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</si>
  <si>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</si>
  <si>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</si>
  <si>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</si>
  <si>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</si>
  <si>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</si>
  <si>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</si>
  <si>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</si>
  <si>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</si>
  <si>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</si>
  <si>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</si>
  <si>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</si>
  <si>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</si>
  <si>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</si>
  <si>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</si>
  <si>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</si>
  <si>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</si>
  <si>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</si>
  <si>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</si>
  <si>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</si>
  <si>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</si>
  <si>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</si>
  <si>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</si>
  <si>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</si>
  <si>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</si>
  <si>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</si>
  <si>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</si>
  <si>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</si>
  <si>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</si>
  <si>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</si>
  <si>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</si>
  <si>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</si>
  <si>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</si>
  <si>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</si>
  <si>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</si>
  <si>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</si>
  <si>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</si>
  <si>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</si>
  <si>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</si>
  <si>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</si>
  <si>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</si>
  <si>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</si>
  <si>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</si>
  <si>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</si>
  <si>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</si>
  <si>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</si>
  <si>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</si>
  <si>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</si>
  <si>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</si>
  <si>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</si>
  <si>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</si>
  <si>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</si>
  <si>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</si>
  <si>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</si>
  <si>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</si>
  <si>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</si>
  <si>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</si>
  <si>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</si>
  <si>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</si>
  <si>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</si>
  <si>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</si>
  <si>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</si>
  <si>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</si>
  <si>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</si>
  <si>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</si>
  <si>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</si>
  <si>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</si>
  <si>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</si>
  <si>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</si>
  <si>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</si>
  <si>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</si>
  <si>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</si>
  <si>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</si>
  <si>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</si>
  <si>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</si>
  <si>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</si>
  <si>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</si>
  <si>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</si>
  <si>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</si>
  <si>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</si>
  <si>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</si>
  <si>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</si>
  <si>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</si>
  <si>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</si>
  <si>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</si>
  <si>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</si>
  <si>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</si>
  <si>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</si>
  <si>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</si>
  <si>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</si>
  <si>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</si>
  <si>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</si>
  <si>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</si>
  <si>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</si>
  <si>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</si>
  <si>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</si>
  <si>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</si>
  <si>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</si>
  <si>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</si>
  <si>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</si>
  <si>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</si>
  <si>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</si>
  <si>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</si>
  <si>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</si>
  <si>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</si>
  <si>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</si>
  <si>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</si>
  <si>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</si>
  <si>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</si>
  <si>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</si>
  <si>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</si>
  <si>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</si>
  <si>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</si>
  <si>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</si>
  <si>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</si>
  <si>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</si>
  <si>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</si>
  <si>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</si>
  <si>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</si>
  <si>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</si>
  <si>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</si>
  <si>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</si>
  <si>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</si>
  <si>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</si>
  <si>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</si>
  <si>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</si>
  <si>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</si>
  <si>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</si>
  <si>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</si>
  <si>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</si>
  <si>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</si>
  <si>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</si>
  <si>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</si>
  <si>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</si>
  <si>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</si>
  <si>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</si>
  <si>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</si>
  <si>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</si>
  <si>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</si>
  <si>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</si>
  <si>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</si>
  <si>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</si>
  <si>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</si>
  <si>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</si>
  <si>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</si>
  <si>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</si>
  <si>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</si>
  <si>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</si>
  <si>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</si>
  <si>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</si>
  <si>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</si>
  <si>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</si>
  <si>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</si>
  <si>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</si>
  <si>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</si>
  <si>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</si>
  <si>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</si>
  <si>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</si>
  <si>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</si>
  <si>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</si>
  <si>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</si>
  <si>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</si>
  <si>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</si>
  <si>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</si>
  <si>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</si>
  <si>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</si>
  <si>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</si>
  <si>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</si>
  <si>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</si>
  <si>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</si>
  <si>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</si>
  <si>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</si>
  <si>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</si>
  <si>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</si>
  <si>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</si>
  <si>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</si>
  <si>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</si>
  <si>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</si>
  <si>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</si>
  <si>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</si>
  <si>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</si>
  <si>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</si>
  <si>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</si>
  <si>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</si>
  <si>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</si>
  <si>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</si>
  <si>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</si>
  <si>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</si>
  <si>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</si>
  <si>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</si>
  <si>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</si>
  <si>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</si>
  <si>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</si>
  <si>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</si>
  <si>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</si>
  <si>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</si>
  <si>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</si>
  <si>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</si>
  <si>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</si>
  <si>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</si>
  <si>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</si>
  <si>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</si>
  <si>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</si>
  <si>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</si>
  <si>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</si>
  <si>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</si>
  <si>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</si>
  <si>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</si>
  <si>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</si>
  <si>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</si>
  <si>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</si>
  <si>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</si>
  <si>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</si>
  <si>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</si>
  <si>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</si>
  <si>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</si>
  <si>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</si>
  <si>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</si>
  <si>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</si>
  <si>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</si>
  <si>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</si>
  <si>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</si>
  <si>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</si>
  <si>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</si>
  <si>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</si>
  <si>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</si>
  <si>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</si>
  <si>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</si>
  <si>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</si>
  <si>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</si>
  <si>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</si>
  <si>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</si>
  <si>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</si>
  <si>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</si>
  <si>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</si>
  <si>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</si>
  <si>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</si>
  <si>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</si>
  <si>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</si>
  <si>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</si>
  <si>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</si>
  <si>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</si>
  <si>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</si>
  <si>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</si>
  <si>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</si>
  <si>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</si>
  <si>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</si>
  <si>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</si>
  <si>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</si>
  <si>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</si>
  <si>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</si>
  <si>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</si>
  <si>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</si>
  <si>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</si>
  <si>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</si>
  <si>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</si>
  <si>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</si>
  <si>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</si>
  <si>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</si>
  <si>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</si>
  <si>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</si>
  <si>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</si>
  <si>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</si>
  <si>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</si>
  <si>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</si>
  <si>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</si>
  <si>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</si>
  <si>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</si>
  <si>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</si>
  <si>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</si>
  <si>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</si>
  <si>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</si>
  <si>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</si>
  <si>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</si>
  <si>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</si>
  <si>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</si>
  <si>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</si>
  <si>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</si>
  <si>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</si>
  <si>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</si>
  <si>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</si>
  <si>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</si>
  <si>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</si>
  <si>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</si>
  <si>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</si>
  <si>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</si>
  <si>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</si>
  <si>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</si>
  <si>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</si>
  <si>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</si>
  <si>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</si>
  <si>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</si>
  <si>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</si>
  <si>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</si>
  <si>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</si>
  <si>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</si>
  <si>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</si>
  <si>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</si>
  <si>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</si>
  <si>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</si>
  <si>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</si>
  <si>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</si>
  <si>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</si>
  <si>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</si>
  <si>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</si>
  <si>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</si>
  <si>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</si>
  <si>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</si>
  <si>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</si>
  <si>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</si>
  <si>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</si>
  <si>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</si>
  <si>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</si>
  <si>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</si>
  <si>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</si>
  <si>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</si>
  <si>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</si>
  <si>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</si>
  <si>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</si>
  <si>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</si>
  <si>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</si>
  <si>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</si>
  <si>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</si>
  <si>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</si>
  <si>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</si>
  <si>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</si>
  <si>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</si>
  <si>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</si>
  <si>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</si>
  <si>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</si>
  <si>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</si>
  <si>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</si>
  <si>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</si>
  <si>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</si>
  <si>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</si>
  <si>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</si>
  <si>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</si>
  <si>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</si>
  <si>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</si>
  <si>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</si>
  <si>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</si>
  <si>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</si>
  <si>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</si>
  <si>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</si>
  <si>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</si>
  <si>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</si>
  <si>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</si>
  <si>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</si>
  <si>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</si>
  <si>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</si>
  <si>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</si>
  <si>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</si>
  <si>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</si>
  <si>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</si>
  <si>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</si>
  <si>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</si>
  <si>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</si>
  <si>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</si>
  <si>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</si>
  <si>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</si>
  <si>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</si>
  <si>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</si>
  <si>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</si>
  <si>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</si>
  <si>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</si>
  <si>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</si>
  <si>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</si>
  <si>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</si>
  <si>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</si>
  <si>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</si>
  <si>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</si>
  <si>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</si>
  <si>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</si>
  <si>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</si>
  <si>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</si>
  <si>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</si>
  <si>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</si>
  <si>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</si>
  <si>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</si>
  <si>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</si>
  <si>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</si>
  <si>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</si>
  <si>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</si>
  <si>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</si>
  <si>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</si>
  <si>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</si>
  <si>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</si>
  <si>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</si>
  <si>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</si>
  <si>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</si>
  <si>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</si>
  <si>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</si>
  <si>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</si>
  <si>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</si>
  <si>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</si>
  <si>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</si>
  <si>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</si>
  <si>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</si>
  <si>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</si>
  <si>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</si>
  <si>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</si>
  <si>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</si>
  <si>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</si>
  <si>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</si>
  <si>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</si>
  <si>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</si>
  <si>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</si>
  <si>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</si>
  <si>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</si>
  <si>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</si>
  <si>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</si>
  <si>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</si>
  <si>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</si>
  <si>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</si>
  <si>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</si>
  <si>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</si>
  <si>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</si>
  <si>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</si>
  <si>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</si>
  <si>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</si>
  <si>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</si>
  <si>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</si>
  <si>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</si>
  <si>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</si>
  <si>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</si>
  <si>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</si>
  <si>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</si>
  <si>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</si>
  <si>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</si>
  <si>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</si>
  <si>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</si>
  <si>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</si>
  <si>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</si>
  <si>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</si>
  <si>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</si>
  <si>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</si>
  <si>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</si>
  <si>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</si>
  <si>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</si>
  <si>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</si>
  <si>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</si>
  <si>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</si>
  <si>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</si>
  <si>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</si>
  <si>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</si>
  <si>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</si>
  <si>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</si>
  <si>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</si>
  <si>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</si>
  <si>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</si>
  <si>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</si>
  <si>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</si>
  <si>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</si>
  <si>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</si>
  <si>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</si>
  <si>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</si>
  <si>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</si>
  <si>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</si>
  <si>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</si>
  <si>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</si>
  <si>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</si>
  <si>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</si>
  <si>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</si>
  <si>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</si>
  <si>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</si>
  <si>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</si>
  <si>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</si>
  <si>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</si>
  <si>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</si>
  <si>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</si>
  <si>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</si>
  <si>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</si>
  <si>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</si>
  <si>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</si>
  <si>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</si>
  <si>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</si>
  <si>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</si>
  <si>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</si>
  <si>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</si>
  <si>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</si>
  <si>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</si>
  <si>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</si>
  <si>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</si>
  <si>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</si>
  <si>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</si>
  <si>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</si>
  <si>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</si>
  <si>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</si>
  <si>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</si>
  <si>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</si>
  <si>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</si>
  <si>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</si>
  <si>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</si>
  <si>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</si>
  <si>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</si>
  <si>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</si>
  <si>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</si>
  <si>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</si>
  <si>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</si>
  <si>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</si>
  <si>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</si>
  <si>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</si>
  <si>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</si>
  <si>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</si>
  <si>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</si>
  <si>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</si>
  <si>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</si>
  <si>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</si>
  <si>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</si>
  <si>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</si>
  <si>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</si>
  <si>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</si>
  <si>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</si>
  <si>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</si>
  <si>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</si>
  <si>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</si>
  <si>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</si>
  <si>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</si>
  <si>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</si>
  <si>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</si>
  <si>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</si>
  <si>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</si>
  <si>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</si>
  <si>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</si>
  <si>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</si>
  <si>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</si>
  <si>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</si>
  <si>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</si>
  <si>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</si>
  <si>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</si>
  <si>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</si>
  <si>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</si>
  <si>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</si>
  <si>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</si>
  <si>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</si>
  <si>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</si>
  <si>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</si>
  <si>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</si>
  <si>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</si>
  <si>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</si>
  <si>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</si>
  <si>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</si>
  <si>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</si>
  <si>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</si>
  <si>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</si>
  <si>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</si>
  <si>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</si>
  <si>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</si>
  <si>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</si>
  <si>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</si>
  <si>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</si>
  <si>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</si>
  <si>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</si>
  <si>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</si>
  <si>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</si>
  <si>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</si>
  <si>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</si>
  <si>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</si>
  <si>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</si>
  <si>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</si>
  <si>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</si>
  <si>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</si>
  <si>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</si>
  <si>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</si>
  <si>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</si>
  <si>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</si>
  <si>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</si>
  <si>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</si>
  <si>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</si>
  <si>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</si>
  <si>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</si>
  <si>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</si>
  <si>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</si>
  <si>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</si>
  <si>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</si>
  <si>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</si>
  <si>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</si>
  <si>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</si>
  <si>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</si>
  <si>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</si>
  <si>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</si>
  <si>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</si>
  <si>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</si>
  <si>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</si>
  <si>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</si>
  <si>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</si>
  <si>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</si>
  <si>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</si>
  <si>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</si>
  <si>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</si>
  <si>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</si>
  <si>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</si>
  <si>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</si>
  <si>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</si>
  <si>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</si>
  <si>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</si>
  <si>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</si>
  <si>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</si>
  <si>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</si>
  <si>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</si>
  <si>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</si>
  <si>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</si>
  <si>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</si>
  <si>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</si>
  <si>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</si>
  <si>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</si>
  <si>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</si>
  <si>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</si>
  <si>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</si>
  <si>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</si>
  <si>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</si>
  <si>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</si>
  <si>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</si>
  <si>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</si>
  <si>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</si>
  <si>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</si>
  <si>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</si>
  <si>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</si>
  <si>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</si>
  <si>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</si>
  <si>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</si>
  <si>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</si>
  <si>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</si>
  <si>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</si>
  <si>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</si>
  <si>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</si>
  <si>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</si>
  <si>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</si>
  <si>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</si>
  <si>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</si>
  <si>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</si>
  <si>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</si>
  <si>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</si>
  <si>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</si>
  <si>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</si>
  <si>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</si>
  <si>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</si>
  <si>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</si>
  <si>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</si>
  <si>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</si>
  <si>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</si>
  <si>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</si>
  <si>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</si>
  <si>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</si>
  <si>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</si>
  <si>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</si>
  <si>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</si>
  <si>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</si>
  <si>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</si>
  <si>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</si>
  <si>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</si>
  <si>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</si>
  <si>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</si>
  <si>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</si>
  <si>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</si>
  <si>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</si>
  <si>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</si>
  <si>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</si>
  <si>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</si>
  <si>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</si>
  <si>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</si>
  <si>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</si>
  <si>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</si>
  <si>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</si>
  <si>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</si>
  <si>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</si>
  <si>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</si>
  <si>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</si>
  <si>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</si>
  <si>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</si>
  <si>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</si>
  <si>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</si>
  <si>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</si>
  <si>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</si>
  <si>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</si>
  <si>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</si>
  <si>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</si>
  <si>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</si>
  <si>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</si>
  <si>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</si>
  <si>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</si>
  <si>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</si>
  <si>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</si>
  <si>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</si>
  <si>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</si>
  <si>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</si>
  <si>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</si>
  <si>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</si>
  <si>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</si>
  <si>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</si>
  <si>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</si>
  <si>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</si>
  <si>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</si>
  <si>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</si>
  <si>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</si>
  <si>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</si>
  <si>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</si>
  <si>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</si>
  <si>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</si>
  <si>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</si>
  <si>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</si>
  <si>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</si>
  <si>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</si>
  <si>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</si>
  <si>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</si>
  <si>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</si>
  <si>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</si>
  <si>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</si>
  <si>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</si>
  <si>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</si>
  <si>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</si>
  <si>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</si>
  <si>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</si>
  <si>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</si>
  <si>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</si>
  <si>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</si>
  <si>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</si>
  <si>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</si>
  <si>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</si>
  <si>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</si>
  <si>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</si>
  <si>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</si>
  <si>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</si>
  <si>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</si>
  <si>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</si>
  <si>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</si>
  <si>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</si>
  <si>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</si>
  <si>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</si>
  <si>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</si>
  <si>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</si>
  <si>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</si>
  <si>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</si>
  <si>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</si>
  <si>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</si>
  <si>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</si>
  <si>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</si>
  <si>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</si>
  <si>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</si>
  <si>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</si>
  <si>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</si>
  <si>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</si>
  <si>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</si>
  <si>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</si>
  <si>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</si>
  <si>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</si>
  <si>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</si>
  <si>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</si>
  <si>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</si>
  <si>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</si>
  <si>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</si>
  <si>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</si>
  <si>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</si>
  <si>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</si>
  <si>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</si>
  <si>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</si>
  <si>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</si>
  <si>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</si>
  <si>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</si>
  <si>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</si>
  <si>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</si>
  <si>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</si>
  <si>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</si>
  <si>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</si>
  <si>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</si>
  <si>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</si>
  <si>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</si>
  <si>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</si>
  <si>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</si>
  <si>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</si>
  <si>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</si>
  <si>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</si>
  <si>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</si>
  <si>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</si>
  <si>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</si>
  <si>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</si>
  <si>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</si>
  <si>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</si>
  <si>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</si>
  <si>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</si>
  <si>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</si>
  <si>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</si>
  <si>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</si>
  <si>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</si>
  <si>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</si>
  <si>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</si>
  <si>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</si>
  <si>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</si>
  <si>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</si>
  <si>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</si>
  <si>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</si>
  <si>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</si>
  <si>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</si>
  <si>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</si>
  <si>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</si>
  <si>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</si>
  <si>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</si>
  <si>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</si>
  <si>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</si>
  <si>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</si>
  <si>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</si>
  <si>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</si>
  <si>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</si>
  <si>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</si>
  <si>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</si>
  <si>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</si>
  <si>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</si>
  <si>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</si>
  <si>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</si>
  <si>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</si>
  <si>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</si>
  <si>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</si>
  <si>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</si>
  <si>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</si>
  <si>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</si>
  <si>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</si>
  <si>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</si>
  <si>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</si>
  <si>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</si>
  <si>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</si>
  <si>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</si>
  <si>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</si>
  <si>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</si>
  <si>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</si>
  <si>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</si>
  <si>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</si>
  <si>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</si>
  <si>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</si>
  <si>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</si>
  <si>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</si>
  <si>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</si>
  <si>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</si>
  <si>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</si>
  <si>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</si>
  <si>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</si>
  <si>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</si>
  <si>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</si>
  <si>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</si>
  <si>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</si>
  <si>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</si>
  <si>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</si>
  <si>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</si>
  <si>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</si>
  <si>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</si>
  <si>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</si>
  <si>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</si>
  <si>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</si>
  <si>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</si>
  <si>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</si>
  <si>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</si>
  <si>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</si>
  <si>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</si>
  <si>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</si>
  <si>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</si>
  <si>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</si>
  <si>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</si>
  <si>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</si>
  <si>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</si>
  <si>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</si>
  <si>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</si>
  <si>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</si>
  <si>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</si>
  <si>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</si>
  <si>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</si>
  <si>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</si>
  <si>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</si>
  <si>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</si>
  <si>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</si>
  <si>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</si>
  <si>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</si>
  <si>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</si>
  <si>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</si>
  <si>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</si>
  <si>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</si>
  <si>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</si>
  <si>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</si>
  <si>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</si>
  <si>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</si>
  <si>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</si>
  <si>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</si>
  <si>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</si>
  <si>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</si>
  <si>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</si>
  <si>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</si>
  <si>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</si>
  <si>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</si>
  <si>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</si>
  <si>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</si>
  <si>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</si>
  <si>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</si>
  <si>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</si>
  <si>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</si>
  <si>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</si>
  <si>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</si>
  <si>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</si>
  <si>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</si>
  <si>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</si>
  <si>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</si>
  <si>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</si>
  <si>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</si>
  <si>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</si>
  <si>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</si>
  <si>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</si>
  <si>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</si>
  <si>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</si>
  <si>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</si>
  <si>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</si>
  <si>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</si>
  <si>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</si>
  <si>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</si>
  <si>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</si>
  <si>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</si>
  <si>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</si>
  <si>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</si>
  <si>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</si>
  <si>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</si>
  <si>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</si>
  <si>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</si>
  <si>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</si>
  <si>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</si>
  <si>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</si>
  <si>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</si>
  <si>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</si>
  <si>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</si>
  <si>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</si>
  <si>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</si>
  <si>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</si>
  <si>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</si>
  <si>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</si>
  <si>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</si>
  <si>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</si>
  <si>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</si>
  <si>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</si>
  <si>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</si>
  <si>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</si>
  <si>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</si>
  <si>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</si>
  <si>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</si>
  <si>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</si>
  <si>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</si>
  <si>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</si>
  <si>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</si>
  <si>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</si>
  <si>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</si>
  <si>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</si>
  <si>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</si>
  <si>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</si>
  <si>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</si>
  <si>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</si>
  <si>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</si>
  <si>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</si>
  <si>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</si>
  <si>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</si>
  <si>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</si>
  <si>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</si>
  <si>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</si>
  <si>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</si>
  <si>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</si>
  <si>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</si>
  <si>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</si>
  <si>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</si>
  <si>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</si>
  <si>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</si>
  <si>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</si>
  <si>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</si>
  <si>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</si>
  <si>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</si>
  <si>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</si>
  <si>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</si>
  <si>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</si>
  <si>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</si>
  <si>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</si>
  <si>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</si>
  <si>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</si>
  <si>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</si>
  <si>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</si>
  <si>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</si>
  <si>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</si>
  <si>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</si>
  <si>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</si>
  <si>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</si>
  <si>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</si>
  <si>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</si>
  <si>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</si>
  <si>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</si>
  <si>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</si>
  <si>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</si>
  <si>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</si>
  <si>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</si>
  <si>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</si>
  <si>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</si>
  <si>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</si>
  <si>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</si>
  <si>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</si>
  <si>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</si>
  <si>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</si>
  <si>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</si>
  <si>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</si>
  <si>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</si>
  <si>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</si>
  <si>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</si>
  <si>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</si>
  <si>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</si>
  <si>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</si>
  <si>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</si>
  <si>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</si>
  <si>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</si>
  <si>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</si>
  <si>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</si>
  <si>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</si>
  <si>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</si>
  <si>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</si>
  <si>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</si>
  <si>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</si>
  <si>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</si>
  <si>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</si>
  <si>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</si>
  <si>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</si>
  <si>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</si>
  <si>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</si>
  <si>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</si>
  <si>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</si>
  <si>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</si>
  <si>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</si>
  <si>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</si>
  <si>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</si>
  <si>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</si>
  <si>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</si>
  <si>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</si>
  <si>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</si>
  <si>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</si>
  <si>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</si>
  <si>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</si>
  <si>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</si>
  <si>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</si>
  <si>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</si>
  <si>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</si>
  <si>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</si>
  <si>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</si>
  <si>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</si>
  <si>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</si>
  <si>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</si>
  <si>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</si>
  <si>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</si>
  <si>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</si>
  <si>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</si>
  <si>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</si>
  <si>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</si>
  <si>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</si>
  <si>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</si>
  <si>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</si>
  <si>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</si>
  <si>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</si>
  <si>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</si>
  <si>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</si>
  <si>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</si>
  <si>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</si>
  <si>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</si>
  <si>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</si>
  <si>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</si>
  <si>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</si>
  <si>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</si>
  <si>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</si>
  <si>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</si>
  <si>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</si>
  <si>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</si>
  <si>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</si>
  <si>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</si>
  <si>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</si>
  <si>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</si>
  <si>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</si>
  <si>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</si>
  <si>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</si>
  <si>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</si>
  <si>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</si>
  <si>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</si>
  <si>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</si>
  <si>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</si>
  <si>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</si>
  <si>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</si>
  <si>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</si>
  <si>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</si>
  <si>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</si>
  <si>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</si>
  <si>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</si>
  <si>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</si>
  <si>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</si>
  <si>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</si>
  <si>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</si>
  <si>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</si>
  <si>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</si>
  <si>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</si>
  <si>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</si>
  <si>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</si>
  <si>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</si>
  <si>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</si>
  <si>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</si>
  <si>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</si>
  <si>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</si>
  <si>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</si>
  <si>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</si>
  <si>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</si>
  <si>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</si>
  <si>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</si>
  <si>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</si>
  <si>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</si>
  <si>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</si>
  <si>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</si>
  <si>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</si>
  <si>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</si>
  <si>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</si>
  <si>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</si>
  <si>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</si>
  <si>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</si>
  <si>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</si>
  <si>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</si>
  <si>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</si>
  <si>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</si>
  <si>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</si>
  <si>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</si>
  <si>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</si>
  <si>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</si>
  <si>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</si>
  <si>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</si>
  <si>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</si>
  <si>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</si>
  <si>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</si>
  <si>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</si>
  <si>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</si>
  <si>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</si>
  <si>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</si>
  <si>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</si>
  <si>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</si>
  <si>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</si>
  <si>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</si>
  <si>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</si>
  <si>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</si>
  <si>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</si>
  <si>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</si>
  <si>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</si>
  <si>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</si>
  <si>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</si>
  <si>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</si>
  <si>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</si>
  <si>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</si>
  <si>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</si>
  <si>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</si>
  <si>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</si>
  <si>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</si>
  <si>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</si>
  <si>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</si>
  <si>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</si>
  <si>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</si>
  <si>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</si>
  <si>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</si>
  <si>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</si>
  <si>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</si>
  <si>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</si>
  <si>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</si>
  <si>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</si>
  <si>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</si>
  <si>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</si>
  <si>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</si>
  <si>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</si>
  <si>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</si>
  <si>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</si>
  <si>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</si>
  <si>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</si>
  <si>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</si>
  <si>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</si>
  <si>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</si>
  <si>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</si>
  <si>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</si>
  <si>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</si>
  <si>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</si>
  <si>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</si>
  <si>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</si>
  <si>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t>
  </si>
  <si>
    <t xml:space="preserve">No pcm </t>
  </si>
  <si>
    <t xml:space="preserve">2025-10-01 19:01:48
</t>
  </si>
  <si>
    <t xml:space="preserve">at site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</si>
  <si>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</si>
  <si>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</si>
  <si>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</si>
  <si>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</si>
  <si>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</si>
  <si>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</si>
  <si>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40 Min</t>
  </si>
  <si>
    <t xml:space="preserve"> PCM-20251001-00001879 </t>
  </si>
  <si>
    <t>EM team on the way need 30 Min</t>
  </si>
  <si>
    <t xml:space="preserve"> PCM-20251001-00001849 </t>
  </si>
  <si>
    <t>EM team on the way need 120 Min</t>
  </si>
  <si>
    <t xml:space="preserve"> PCM-20251001-00001852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</si>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</sst>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6" totalsRowShown="0" headerRowDxfId="157" dataDxfId="156" headerRowBorderDxfId="154" tableBorderDxfId="155" totalsRowBorderDxfId="153">
  <autoFilter ref="A1:CJ3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tabSelected="1" workbookViewId="0">
      <selection activeCell="D8" sqref="D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268.86333125000237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15.242347453706316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3.4025694447336718E-2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45931.811757175929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45931.811757175929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45931.811757175929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45931.811757175929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45931.811757175929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45931.811757175929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45931.811757175929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45931.811757175929</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45931.811757175929</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45931.811757175929</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45931.811757175929</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45931.811757175929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45931.811757175929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45931.811757175929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45931.811757175929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45931.811757175929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45931.811757175929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45931.811757175929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45931.811757175929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45931.811757175929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45931.811757175929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45931.811757175929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45931.811757175929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45931.811757175929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45931.811757175929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45931.811757175929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45931.811757175929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45931.811757175929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45931.811757175929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45931.811757175929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45931.811757175929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45931.811757175929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45931.811757175929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45931.811757175929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45931.811757175929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45931.811757175929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45931.811757175929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45931.811757175929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45931.811757175929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45931.811757175929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45931.811757175929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45931.811757175929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45931.811757175929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45931.811757175929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45931.811757175929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45931.811757175929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45931.811757175929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45931.811757175929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45931.811757175929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45931.811757175929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45931.811757175929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45931.811757175929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45931.811757175929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45931.811757175929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45931.811757175929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45931.811757175929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45931.811757175929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45931.811757175929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45931.811757175929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45931.811757175929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45931.811757175929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45931.811757175929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45931.811757175929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45931.811757175929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45931.811757175929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45931.811757175929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45931.811757175929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45931.811757175929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45931.811757175929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45931.811757175929</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45931.811757175929</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926C592C-3035-4C5B-B4B6-F729A4DF53B2}"/>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6"/>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240.15997476851771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125.08467384259711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106.81191921296704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8.5861900462987251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21370</v>
      </c>
      <c r="E7" s="131" t="s">
        <v>38964</v>
      </c>
      <c r="F7" s="146">
        <v>45931.703298611108</v>
      </c>
      <c r="G7" s="133">
        <f ca="1">IFERROR(NOW()-F7,"-")</f>
        <v>0.10845856482046656</v>
      </c>
      <c r="H7" s="146" t="s">
        <v>39059</v>
      </c>
      <c r="I7" s="18" t="str">
        <f>IFERROR(VLOOKUP(D7,DB!A:F,6,0),"")</f>
        <v>SCECO</v>
      </c>
      <c r="J7" s="18" t="str">
        <f>IFERROR(VLOOKUP(D7,DB!A:G,7,0),"")</f>
        <v>In progress</v>
      </c>
      <c r="K7" s="147"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39061</v>
      </c>
      <c r="B8" s="18" t="str">
        <f>IFERROR(VLOOKUP(D8,DB!A:K,11,0),"")</f>
        <v>R2</v>
      </c>
      <c r="C8" s="18">
        <v>1</v>
      </c>
      <c r="D8" s="18" t="s">
        <v>28611</v>
      </c>
      <c r="E8" s="131" t="s">
        <v>38964</v>
      </c>
      <c r="F8" s="132"/>
      <c r="G8" s="133">
        <f ca="1">IFERROR(NOW()-F8,"-")</f>
        <v>45931.811757175929</v>
      </c>
      <c r="H8" s="146" t="s">
        <v>39062</v>
      </c>
      <c r="I8" s="18" t="str">
        <f>IFERROR(VLOOKUP(D8,DB!A:F,6,0),"")</f>
        <v>Power Cube</v>
      </c>
      <c r="J8" s="18" t="str">
        <f>IFERROR(VLOOKUP(D8,DB!A:G,7,0),"")</f>
        <v>In progress+No BB Design</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45931.811757175929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45931.811757175929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45931.811757175929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45931.811757175929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45931.811757175929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45931.811757175929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R2</v>
      </c>
      <c r="C15" s="18"/>
      <c r="D15" s="18" t="s">
        <v>17028</v>
      </c>
      <c r="E15" s="131"/>
      <c r="F15" s="132"/>
      <c r="G15" s="133">
        <f ca="1">IFERROR(NOW()-F15,"-")</f>
        <v>45931.811757175929</v>
      </c>
      <c r="H15" s="132"/>
      <c r="I15" s="18" t="str">
        <f>IFERROR(VLOOKUP(D15,DB!A:F,6,0),"")</f>
        <v>Power Cube CR</v>
      </c>
      <c r="J15" s="18" t="str">
        <f>IFERROR(VLOOKUP(D15,DB!A:G,7,0),"")</f>
        <v>In progress+No BB Design</v>
      </c>
      <c r="K15" s="19"/>
      <c r="L15" s="18" t="str">
        <f>IFERROR(VLOOKUP(D15,DB!A:I,9,0),"")</f>
        <v>Latis</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45931.811757175929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45931.811757175929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45931.811757175929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45931.811757175929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45931.811757175929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45931.811757175929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45931.811757175929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45931.811757175929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45931.811757175929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45931.811757175929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45931.811757175929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45931.811757175929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45931.811757175929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45931.811757175929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45931.811757175929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45931.811757175929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45931.811757175929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45931.811757175929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45931.811757175929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45931.811757175929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45931.811757175929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45931.811757175929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45931.811757175929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45931.811757175929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45931.811757175929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45931.811757175929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45931.811757175929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45931.811757175929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45931.811757175929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45931.811757175929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45931.811757175929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45931.811757175929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45931.811757175929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45931.811757175929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45931.811757175929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45931.811757175929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45931.811757175929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45931.811757175929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45931.811757175929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45931.811757175929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45931.811757175929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45931.811757175929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45931.811757175929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45931.811757175929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45931.811757175929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45931.811757175929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45931.811757175929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45931.811757175929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45931.811757175929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45931.811757175929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45931.811757175929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45931.811757175929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45931.811757175929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45931.811757175929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45931.811757175929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45931.811757175929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45931.811757175929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45931.811757175929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45931.811757175929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45931.811757175929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45931.811757175929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45931.811757175929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45931.811757175929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45931.811757175929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45931.811757175929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45931.811757175929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45931.811757175929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45931.811757175929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45931.811757175929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45931.811757175929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45931.811757175929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45931.811757175929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45931.811757175929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45931.811757175929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45931.811757175929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45931.811757175929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45931.811757175929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45931.811757175929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45931.811757175929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45931.811757175929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45931.811757175929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45931.811757175929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45931.811757175929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45931.811757175929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45931.811757175929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45931.811757175929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45931.811757175929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45931.811757175929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45931.811757175929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45931.811757175929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45931.811757175929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45931.811757175929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45931.811757175929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45931.811757175929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45931.811757175929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45931.811757175929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45931.811757175929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45931.811757175929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45931.811757175929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45931.811757175929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45931.811757175929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45931.811757175929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45931.811757175929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45931.811757175929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45931.811757175929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45931.811757175929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45931.811757175929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45931.811757175929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45931.811757175929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45931.811757175929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45931.811757175929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45931.811757175929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45931.811757175929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45931.811757175929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45931.811757175929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45931.811757175929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45931.811757175929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45931.811757175929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45931.811757175929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45931.811757175929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45931.811757175929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45931.811757175929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45931.811757175929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45931.811757175929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45931.811757175929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45931.811757175929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45931.811757175929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45931.811757175929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45931.811757175929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45931.811757175929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45931.811757175929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45931.811757175929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45931.811757175929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45931.811757175929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45931.811757175929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45931.811757175929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45931.811757175929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45931.811757175929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45931.811757175929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45931.811757175929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45931.811757175929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45931.811757175929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45931.811757175929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45931.811757175929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45931.811757175929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45931.811757175929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45931.811757175929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45931.811757175929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45931.811757175929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45931.811757175929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45931.811757175929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45931.811757175929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45931.811757175929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45931.811757175929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45931.811757175929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45931.811757175929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45931.811757175929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45931.811757175929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45931.811757175929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45931.811757175929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45931.811757175929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45931.811757175929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45931.811757175929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45931.811757175929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45931.811757175929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45931.811757175929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45931.811757175929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45931.811757175929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45931.811757175929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45931.811757175929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45931.811757175929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45931.811757175929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45931.811757175929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45931.811757175929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45931.811757175929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45931.811757175929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45931.811757175929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45931.811757175929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45931.811757175929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45931.811757175929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45931.811757175929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45931.811757175929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45931.811757175929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45931.811757175929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45931.811757175929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45931.811757175929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45931.811757175929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45931.811757175929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45931.811757175929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45931.811757175929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45931.811757175929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45931.811757175929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45931.811757175929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45931.811757175929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45931.811757175929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45931.811757175929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45931.811757175929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45931.811757175929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45931.811757175929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45931.811757175929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45931.811757175929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45931.811757175929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45931.811757175929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45931.811757175929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45931.811757175929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45931.811757175929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45931.811757175929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45931.811757175929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45931.811757175929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45931.811757175929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45931.811757175929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45931.811757175929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45931.811757175929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45931.811757175929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45931.811757175929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45931.811757175929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45931.811757175929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45931.811757175929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45931.811757175929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45931.811757175929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45931.811757175929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45931.811757175929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45931.811757175929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45931.811757175929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45931.811757175929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45931.811757175929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45931.811757175929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45931.811757175929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45931.811757175929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45931.811757175929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45931.811757175929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45931.811757175929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45931.811757175929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45931.811757175929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45931.811757175929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45931.811757175929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45931.811757175929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45931.811757175929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45931.811757175929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45931.811757175929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45931.811757175929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45931.811757175929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45931.811757175929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45931.811757175929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45931.811757175929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45931.811757175929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45931.811757175929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45931.811757175929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45931.811757175929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45931.811757175929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45931.811757175929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45931.811757175929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45931.811757175929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45931.811757175929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45931.811757175929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45931.811757175929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45931.811757175929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45931.811757175929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45931.811757175929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45931.811757175929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45931.811757175929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45931.811757175929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45931.811757175929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45931.811757175929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45931.811757175929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45931.811757175929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45931.811757175929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45931.811757175929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45931.811757175929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45931.811757175929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45931.811757175929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45931.811757175929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45931.811757175929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45931.811757175929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45931.811757175929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45931.811757175929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45931.811757175929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45931.811757175929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45931.811757175929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45931.811757175929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45931.811757175929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45931.811757175929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45931.811757175929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45931.811757175929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45931.811757175929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45931.811757175929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45931.811757175929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45931.811757175929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45931.811757175929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45931.811757175929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45931.811757175929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45931.811757175929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45931.811757175929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45931.811757175929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45931.811757175929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45931.811757175929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45931.811757175929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45931.811757175929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45931.811757175929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45931.811757175929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45931.811757175929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45931.811757175929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45931.811757175929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45931.811757175929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45931.811757175929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45931.811757175929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45931.811757175929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45931.811757175929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45931.811757175929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45931.811757175929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45931.811757175929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45931.811757175929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45931.811757175929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45931.811757175929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45931.811757175929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45931.811757175929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45931.811757175929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45931.811757175929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45931.811757175929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45931.811757175929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45931.811757175929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45931.811757175929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45931.811757175929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45931.811757175929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45931.811757175929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45931.811757175929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45931.811757175929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45931.811757175929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45931.811757175929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45931.811757175929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45931.811757175929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45931.811757175929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45931.811757175929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45931.811757175929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45931.811757175929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45931.811757175929</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45931.811757175929</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45931.811757175929</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45931.811757175929</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45931.811757175929</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45931.811757175929</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45931.811757175929</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45931.811757175929</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45931.811757175929</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45931.811757175929</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45931.811757175929</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45931.811757175929</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45931.811757175929</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45931.811757175929</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45931.811757175929</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8" t="str">
        <f>IFERROR(VLOOKUP(D366,DB!A:K,11,0),"")</f>
        <v/>
      </c>
      <c r="C366" s="18"/>
      <c r="D366" s="18"/>
      <c r="E366" s="131"/>
      <c r="F366" s="132"/>
      <c r="G366" s="133">
        <f ca="1">IFERROR(NOW()-F366,"-")</f>
        <v>45931.811757175929</v>
      </c>
      <c r="H366" s="132"/>
      <c r="I366" s="18" t="str">
        <f>IFERROR(VLOOKUP(D366,DB!A:F,6,0),"")</f>
        <v/>
      </c>
      <c r="J366" s="18" t="str">
        <f>IFERROR(VLOOKUP(D366,DB!A:G,7,0),"")</f>
        <v/>
      </c>
      <c r="K366" s="19"/>
      <c r="L366" s="18"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sheetData>
  <dataValidations count="2">
    <dataValidation allowBlank="1" showInputMessage="1" showErrorMessage="1" sqref="E1" xr:uid="{4D935161-CDD3-4592-B877-3FB59C99E142}"/>
    <dataValidation type="list" allowBlank="1" showInputMessage="1" showErrorMessage="1" sqref="E3:E3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45931.811757175929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45931.811757175929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45931.811757175929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45931.811757175929</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45931.811757175929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45931.811757175929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45931.811757175929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45931.811757175929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45931.811757175929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45931.811757175929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45931.811757175929</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45931.811757175929</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45931.811757175929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45931.811757175929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45931.811757175929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45931.811757175929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45931.811757175929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45931.811757175929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45931.811757175929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45931.811757175929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45931.811757175929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45931.811757175929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45931.811757175929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45931.811757175929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45931.811757175929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45931.811757175929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45931.811757175929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45931.811757175929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45931.811757175929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45931.811757175929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45931.811757175929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45931.811757175929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45931.811757175929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45931.811757175929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45931.811757175929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45931.811757175929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45931.811757175929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45931.811757175929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45931.811757175929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45931.811757175929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45931.811757175929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45931.811757175929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45931.811757175929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45931.811757175929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45931.811757175929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45931.811757175929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45931.811757175929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45931.811757175929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45931.811757175929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45931.811757175929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45931.811757175929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45931.811757175929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45931.811757175929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45931.811757175929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45931.811757175929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45931.811757175929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45931.811757175929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45931.811757175929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45931.811757175929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45931.811757175929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45931.811757175929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45931.811757175929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45931.811757175929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45931.811757175929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45931.811757175929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45931.811757175929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45931.811757175929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45931.811757175929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45931.811757175929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45931.811757175929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45931.811757175929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45931.811757175929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45931.811757175929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45931.811757175929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45931.811757175929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45931.811757175929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45931.811757175929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45931.811757175929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45931.811757175929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45931.811757175929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45931.811757175929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45931.811757175929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45931.811757175929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45931.811757175929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45931.811757175929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45931.811757175929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45931.811757175929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45931.811757175929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45931.811757175929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45931.811757175929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45931.811757175929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45931.811757175929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45931.811757175929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45931.811757175929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45931.811757175929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45931.811757175929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45931.811757175929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45931.811757175929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45931.811757175929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45931.811757175929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45931.811757175929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45931.811757175929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45931.811757175929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45931.811757175929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45931.811757175929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45931.811757175929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45931.811757175929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45931.811757175929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45931.811757175929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45931.811757175929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45931.811757175929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45931.811757175929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45931.811757175929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45931.811757175929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45931.811757175929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45931.811757175929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45931.811757175929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45931.811757175929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45931.811757175929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45931.811757175929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45931.811757175929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45931.811757175929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45931.811757175929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45931.811757175929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45931.811757175929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45931.811757175929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45931.811757175929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45931.811757175929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45931.811757175929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45931.811757175929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45931.811757175929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45931.811757175929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45931.811757175929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45931.811757175929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45931.811757175929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45931.811757175929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45931.811757175929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45931.811757175929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45931.811757175929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45931.811757175929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45931.811757175929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45931.811757175929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45931.811757175929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45931.811757175929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45931.811757175929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45931.811757175929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45931.811757175929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45931.811757175929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45931.811757175929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45931.811757175929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45931.811757175929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45931.811757175929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45931.811757175929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45931.811757175929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45931.811757175929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45931.811757175929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45931.811757175929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45931.811757175929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45931.811757175929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45931.811757175929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45931.811757175929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45931.811757175929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45931.811757175929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45931.811757175929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45931.811757175929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45931.811757175929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45931.811757175929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45931.811757175929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45931.811757175929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45931.811757175929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45931.811757175929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45931.811757175929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45931.811757175929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45931.811757175929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45931.811757175929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45931.811757175929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45931.811757175929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45931.811757175929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45931.811757175929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45931.811757175929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45931.811757175929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45931.811757175929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45931.811757175929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45931.811757175929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45931.811757175929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45931.811757175929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45931.811757175929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45931.811757175929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45931.811757175929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45931.811757175929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45931.811757175929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45931.811757175929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45931.811757175929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45931.811757175929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45931.811757175929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45931.811757175929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45931.811757175929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45931.811757175929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45931.811757175929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45931.811757175929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45931.811757175929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45931.811757175929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45931.811757175929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45931.811757175929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45931.811757175929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45931.811757175929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45931.811757175929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45931.811757175929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45931.811757175929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45931.811757175929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45931.811757175929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45931.811757175929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45931.811757175929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45931.811757175929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45931.811757175929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45931.811757175929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45931.811757175929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45931.811757175929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45931.811757175929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45931.811757175929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45931.811757175929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45931.811757175929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45931.811757175929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45931.811757175929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45931.811757175929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45931.811757175929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45931.811757175929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45931.811757175929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45931.811757175929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45931.811757175929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45931.811757175929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45931.811757175929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45931.811757175929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45931.811757175929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45931.811757175929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45931.811757175929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45931.811757175929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45931.811757175929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45931.811757175929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45931.811757175929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45931.811757175929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45931.811757175929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45931.811757175929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45931.811757175929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45931.811757175929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45931.811757175929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45931.811757175929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45931.811757175929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45931.811757175929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45931.811757175929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45931.811757175929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45931.811757175929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45931.811757175929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45931.811757175929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45931.811757175929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45931.811757175929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45931.811757175929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45931.811757175929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45931.811757175929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45931.811757175929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45931.811757175929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45931.811757175929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45931.811757175929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45931.811757175929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45931.811757175929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45931.811757175929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45931.811757175929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45931.811757175929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45931.811757175929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45931.811757175929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45931.811757175929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45931.811757175929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45931.811757175929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45931.811757175929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45931.811757175929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45931.811757175929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45931.811757175929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45931.811757175929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45931.811757175929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45931.811757175929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45931.811757175929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45931.811757175929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45931.811757175929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45931.811757175929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45931.811757175929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45931.811757175929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45931.811757175929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45931.811757175929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45931.811757175929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45931.811757175929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45931.811757175929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45931.811757175929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45931.811757175929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45931.811757175929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45931.811757175929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45931.811757175929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45931.811757175929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45931.811757175929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45931.811757175929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45931.811757175929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45931.811757175929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45931.811757175929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45931.811757175929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45931.811757175929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45931.811757175929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45931.811757175929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45931.811757175929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45931.811757175929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45931.811757175929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45931.811757175929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45931.811757175929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45931.811757175929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45931.811757175929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45931.811757175929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45931.811757175929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45931.811757175929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45931.811757175929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45931.811757175929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45931.811757175929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45931.811757175929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45931.811757175929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45931.811757175929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45931.811757175929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45931.811757175929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45931.811757175929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45931.811757175929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45931.811757175929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45931.811757175929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45931.811757175929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45931.811757175929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45931.811757175929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45931.811757175929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45931.811757175929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45931.811757175929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45931.811757175929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45931.811757175929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45931.811757175929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45931.811757175929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45931.811757175929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45931.811757175929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45931.811757175929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45931.811757175929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45931.811757175929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45931.811757175929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45931.811757175929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45931.811757175929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45931.811757175929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45931.811757175929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45931.811757175929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45931.811757175929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45931.811757175929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45931.811757175929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45931.811757175929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45931.811757175929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45931.811757175929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45931.811757175929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45931.811757175929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45931.811757175929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45931.811757175929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45931.811757175929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45931.811757175929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45931.811757175929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45931.811757175929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45931.811757175929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45931.811757175929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45931.811757175929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45931.811757175929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45931.811757175929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45931.811757175929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45931.811757175929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45931.811757175929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45931.811757175929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45931.811757175929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45931.811757175929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45931.811757175929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45931.811757175929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45931.811757175929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45931.811757175929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45931.811757175929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45931.811757175929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45931.811757175929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45931.811757175929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45931.811757175929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45931.811757175929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45931.811757175929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45931.811757175929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45931.811757175929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45931.811757175929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45931.811757175929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45931.811757175929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45931.811757175929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45931.811757175929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45931.811757175929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45931.811757175929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45931.811757175929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45931.811757175929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45931.811757175929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45931.811757175929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45931.811757175929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45931.811757175929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45931.811757175929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45931.811757175929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45931.811757175929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45931.811757175929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45931.811757175929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45931.811757175929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45931.811757175929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45931.811757175929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45931.811757175929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45931.811757175929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45931.811757175929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45931.811757175929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45931.811757175929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45931.811757175929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45931.811757175929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45931.811757175929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45931.811757175929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45931.811757175929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45931.811757175929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45931.811757175929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45931.811757175929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45931.811757175929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45931.811757175929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45931.811757175929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45931.811757175929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45931.811757175929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45931.811757175929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45931.811757175929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45931.811757175929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45931.811757175929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45931.811757175929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45931.811757175929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45931.811757175929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45931.811757175929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45931.811757175929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45931.811757175929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45931.811757175929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45931.811757175929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45931.811757175929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45931.811757175929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45931.811757175929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45931.811757175929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45931.811757175929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45931.811757175929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45931.811757175929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45931.811757175929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45931.811757175929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45931.811757175929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45931.811757175929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45931.811757175929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45931.811757175929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45931.811757175929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45931.811757175929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45931.811757175929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45931.811757175929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45931.811757175929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45931.811757175929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45931.811757175929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45931.811757175929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45931.811757175929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45931.811757175929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45931.811757175929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45931.811757175929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45931.811757175929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45931.811757175929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45931.811757175929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45931.811757175929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45931.811757175929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45931.811757175929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45931.811757175929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45931.811757175929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45931.811757175929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45931.811757175929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45931.811757175929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45931.811757175929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45931.811757175929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45931.811757175929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45931.811757175929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45931.811757175929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45931.811757175929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45931.811757175929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45931.811757175929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45931.811757175929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45931.811757175929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45931.811757175929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45931.811757175929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45931.811757175929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45931.811757175929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45931.811757175929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45931.811757175929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45931.811757175929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45931.811757175929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45931.811757175929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45931.811757175929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45931.811757175929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45931.811757175929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45931.811757175929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45931.811757175929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45931.811757175929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45931.811757175929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45931.811757175929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45931.811757175929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45931.811757175929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45931.811757175929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45931.811757175929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45931.811757175929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45931.811757175929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45931.811757175929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45931.811757175929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45931.811757175929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45931.811757175929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45931.811757175929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45931.811757175929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45931.811757175929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45931.811757175929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45931.811757175929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45931.811757175929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45931.811757175929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45931.811757175929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45931.811757175929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45931.811757175929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45931.811757175929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45931.811757175929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45931.811757175929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45931.811757175929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45931.811757175929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45931.811757175929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45931.811757175929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45931.811757175929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45931.811757175929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45931.811757175929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45931.811757175929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45931.811757175929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45931.811757175929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45931.811757175929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45931.811757175929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45931.811757175929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45931.811757175929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45931.811757175929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45931.811757175929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45931.811757175929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45931.811757175929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45931.811757175929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45931.811757175929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45931.811757175929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45931.811757175929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45931.811757175929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45931.811757175929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45931.811757175929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45931.811757175929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45931.811757175929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45931.811757175929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45931.811757175929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45931.811757175929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45931.811757175929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45931.811757175929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45931.811757175929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45931.811757175929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45931.811757175929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45931.811757175929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45931.811757175929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45931.811757175929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45931.811757175929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45931.811757175929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45931.811757175929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45931.811757175929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45931.811757175929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45931.811757175929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45931.811757175929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45931.811757175929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45931.811757175929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45931.811757175929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45931.811757175929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45931.811757175929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45931.811757175929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45931.811757175929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45931.811757175929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45931.811757175929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45931.811757175929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45931.811757175929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45931.811757175929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45931.811757175929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45931.811757175929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45931.811757175929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45931.811757175929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45931.811757175929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45931.811757175929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45931.811757175929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45931.811757175929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45931.811757175929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45931.811757175929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45931.811757175929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45931.811757175929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45931.811757175929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45931.811757175929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45931.811757175929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45931.811757175929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45931.811757175929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45931.811757175929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45931.811757175929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45931.811757175929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45931.811757175929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45931.811757175929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45931.811757175929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45931.811757175929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45931.811757175929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45931.811757175929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45931.811757175929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45931.811757175929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45931.811757175929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45931.811757175929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45931.811757175929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45931.811757175929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45931.811757175929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45931.811757175929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45931.811757175929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45931.811757175929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45931.811757175929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45931.811757175929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45931.811757175929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45931.811757175929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45931.811757175929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45931.811757175929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45931.811757175929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45931.811757175929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45931.811757175929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45931.811757175929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45931.811757175929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45931.811757175929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45931.811757175929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45931.811757175929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45931.811757175929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45931.811757175929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45931.811757175929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45931.811757175929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45931.811757175929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45931.811757175929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45931.811757175929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45931.811757175929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45931.811757175929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45931.811757175929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45931.811757175929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45931.811757175929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45931.811757175929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45931.811757175929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45931.811757175929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45931.811757175929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45931.811757175929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45931.811757175929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45931.811757175929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45931.811757175929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45931.811757175929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45931.811757175929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45931.811757175929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45931.811757175929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45931.811757175929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45931.811757175929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45931.811757175929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45931.811757175929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45931.811757175929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45931.811757175929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45931.811757175929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45931.811757175929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45931.811757175929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45931.811757175929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45931.811757175929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45931.811757175929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45931.811757175929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45931.811757175929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45931.811757175929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45931.811757175929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45931.811757175929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45931.811757175929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45931.811757175929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45931.811757175929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45931.811757175929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45931.811757175929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45931.811757175929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45931.811757175929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45931.811757175929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45931.811757175929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45931.811757175929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45931.811757175929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45931.811757175929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45931.811757175929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45931.811757175929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45931.811757175929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45931.811757175929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45931.811757175929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45931.811757175929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45931.811757175929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45931.811757175929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45931.811757175929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45931.811757175929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45931.811757175929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45931.811757175929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45931.811757175929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45931.811757175929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45931.811757175929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45931.811757175929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45931.811757175929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45931.811757175929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45931.811757175929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45931.811757175929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45931.811757175929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45931.811757175929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45931.811757175929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45931.811757175929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45931.811757175929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45931.811757175929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45931.811757175929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45931.811757175929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45931.811757175929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45931.811757175929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45931.811757175929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45931.811757175929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45931.811757175929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45931.811757175929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45931.811757175929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45931.811757175929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45931.811757175929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45931.811757175929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45931.811757175929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45931.811757175929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45931.811757175929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45931.811757175929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45931.811757175929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45931.811757175929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45931.811757175929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45931.811757175929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45931.811757175929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45931.811757175929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45931.811757175929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45931.811757175929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45931.811757175929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45931.811757175929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45931.811757175929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45931.811757175929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45931.811757175929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45931.811757175929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45931.811757175929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45931.811757175929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45931.811757175929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45931.811757175929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45931.811757175929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45931.811757175929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45931.811757175929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45931.811757175929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45931.811757175929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45931.811757175929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45931.811757175929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45931.811757175929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45931.811757175929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45931.811757175929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45931.811757175929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45931.811757175929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45931.811757175929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45931.811757175929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45931.811757175929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45931.811757175929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45931.811757175929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45931.811757175929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45931.811757175929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45931.811757175929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45931.811757175929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45931.811757175929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45931.811757175929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45931.811757175929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45931.811757175929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45931.811757175929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45931.811757175929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45931.811757175929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45931.811757175929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45931.811757175929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45931.811757175929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45931.811757175929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45931.811757175929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45931.811757175929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45931.811757175929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45931.811757175929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45931.811757175929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45931.811757175929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45931.811757175929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45931.811757175929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45931.811757175929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45931.811757175929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45931.811757175929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45931.811757175929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45931.811757175929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45931.811757175929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45931.811757175929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45931.811757175929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45931.811757175929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45931.811757175929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45931.811757175929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45931.811757175929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45931.811757175929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45931.811757175929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45931.811757175929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45931.811757175929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45931.811757175929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45931.811757175929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45931.811757175929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45931.811757175929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45931.811757175929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45931.811757175929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45931.811757175929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45931.811757175929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45931.811757175929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45931.811757175929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45931.811757175929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45931.811757175929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45931.811757175929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45931.811757175929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45931.811757175929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45931.811757175929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45931.811757175929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45931.811757175929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45931.811757175929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45931.811757175929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45931.811757175929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45931.811757175929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45931.811757175929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45931.811757175929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45931.811757175929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45931.811757175929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45931.811757175929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45931.811757175929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45931.811757175929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45931.811757175929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45931.811757175929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45931.811757175929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45931.811757175929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45931.811757175929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45931.811757175929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45931.811757175929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45931.811757175929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45931.811757175929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45931.811757175929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45931.811757175929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45931.811757175929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45931.811757175929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45931.811757175929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45931.811757175929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45931.811757175929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45931.811757175929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45931.811757175929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45931.811757175929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45931.811757175929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45931.811757175929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45931.811757175929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45931.811757175929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45931.811757175929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45931.811757175929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45931.811757175929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45931.811757175929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45931.811757175929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45931.811757175929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45931.811757175929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45931.811757175929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45931.811757175929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45931.811757175929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45931.811757175929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45931.811757175929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45931.811757175929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45931.811757175929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45931.811757175929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45931.811757175929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45931.811757175929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45931.811757175929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45931.811757175929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45931.811757175929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45931.811757175929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45931.811757175929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45931.811757175929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45931.811757175929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45931.811757175929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45931.811757175929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45931.811757175929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45931.811757175929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45931.811757175929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45931.811757175929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45931.811757175929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45931.811757175929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45931.811757175929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45931.811757175929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45931.811757175929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45931.811757175929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45931.811757175929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45931.811757175929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45931.811757175929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45931.811757175929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45931.811757175929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45931.811757175929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45931.811757175929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45931.811757175929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45931.811757175929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45931.811757175929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45931.811757175929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45931.811757175929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45931.811757175929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45931.811757175929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45931.811757175929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45931.811757175929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45931.811757175929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45931.811757175929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45931.811757175929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45931.811757175929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45931.811757175929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45931.811757175929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45931.811757175929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45931.811757175929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45931.811757175929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45931.811757175929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45931.811757175929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45931.811757175929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45931.811757175929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45931.811757175929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45931.811757175929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45931.811757175929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45931.811757175929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45931.811757175929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45931.811757175929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45931.811757175929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45931.811757175929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45931.811757175929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45931.811757175929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45931.811757175929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45931.811757175929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45931.811757175929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45931.811757175929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45931.811757175929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45931.811757175929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45931.811757175929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45931.811757175929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45931.811757175929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45931.811757175929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45931.811757175929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45931.811757175929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45931.811757175929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45931.811757175929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45931.811757175929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45931.811757175929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45931.811757175929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45931.811757175929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45931.811757175929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45931.811757175929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45931.811757175929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45931.811757175929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45931.811757175929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45931.811757175929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45931.811757175929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45931.811757175929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45931.811757175929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45931.811757175929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45931.811757175929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45931.811757175929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45931.811757175929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45931.811757175929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45931.811757175929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45931.811757175929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45931.811757175929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45931.811757175929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45931.811757175929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45931.811757175929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45931.811757175929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45931.811757175929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45931.811757175929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45931.811757175929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45931.811757175929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45931.811757175929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45931.811757175929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45931.811757175929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45931.811757175929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45931.811757175929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45931.811757175929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45931.811757175929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45931.811757175929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45931.811757175929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45931.811757175929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45931.811757175929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45931.811757175929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45931.811757175929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45931.811757175929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45931.811757175929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45931.811757175929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45931.811757175929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45931.811757175929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45931.811757175929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45931.811757175929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45931.811757175929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45931.811757175929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45931.811757175929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45931.811757175929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45931.811757175929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45931.811757175929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45931.811757175929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45931.811757175929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45931.811757175929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45931.811757175929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45931.811757175929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45931.811757175929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45931.811757175929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45931.811757175929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45931.811757175929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45931.811757175929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45931.811757175929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45931.811757175929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45931.811757175929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45931.811757175929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45931.811757175929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45931.811757175929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45931.811757175929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45931.811757175929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45931.811757175929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45931.811757175929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45931.811757175929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45931.811757175929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45931.811757175929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45931.811757175929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45931.811757175929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45931.811757175929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45931.811757175929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45931.811757175929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45931.811757175929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45931.811757175929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45931.811757175929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45931.811757175929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45931.811757175929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45931.811757175929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45931.811757175929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45931.811757175929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45931.811757175929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45931.811757175929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45931.811757175929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45931.811757175929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45931.811757175929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45931.811757175929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45931.811757175929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45931.811757175929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45931.811757175929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45931.811757175929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45931.811757175929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45931.811757175929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45931.811757175929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45931.811757175929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45931.811757175929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45931.811757175929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45931.811757175929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45931.811757175929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45931.811757175929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45931.811757175929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45931.811757175929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45931.811757175929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45931.811757175929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45931.811757175929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45931.811757175929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45931.811757175929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45931.811757175929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45931.811757175929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45931.811757175929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45931.811757175929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45931.811757175929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45931.811757175929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45931.811757175929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45931.811757175929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45931.811757175929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45931.811757175929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45931.811757175929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45931.811757175929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45931.811757175929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45931.811757175929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45931.811757175929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45931.811757175929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45931.811757175929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45931.811757175929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45931.811757175929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45931.811757175929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45931.811757175929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45931.811757175929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45931.811757175929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45931.811757175929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45931.811757175929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45931.811757175929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45931.811757175929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45931.811757175929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45931.811757175929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45931.811757175929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45931.811757175929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45931.811757175929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45931.811757175929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45931.811757175929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45931.811757175929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45931.811757175929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45931.811757175929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45931.811757175929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45931.811757175929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45931.811757175929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45931.811757175929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45931.811757175929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45931.811757175929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45931.811757175929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45931.811757175929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45931.811757175929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45931.811757175929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45931.811757175929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45931.811757175929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45931.811757175929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45931.811757175929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45931.811757175929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45931.811757175929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45931.811757175929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45931.811757175929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45931.811757175929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45931.811757175929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45931.811757175929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45931.811757175929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45931.811757175929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45931.811757175929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45931.811757175929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45931.811757175929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45931.811757175929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45931.811757175929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45931.811757175929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45931.811757175929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45931.811757175929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45931.811757175929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45931.811757175929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45931.811757175929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45931.811757175929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45931.811757175929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45931.811757175929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45931.811757175929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45931.811757175929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45931.811757175929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45931.811757175929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45931.811757175929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45931.811757175929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45931.811757175929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45931.811757175929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45931.811757175929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45931.811757175929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45931.811757175929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45931.811757175929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45931.811757175929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45931.811757175929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45931.811757175929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45931.811757175929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45931.811757175929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45931.811757175929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45931.811757175929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45931.811757175929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45931.811757175929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45931.811757175929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45931.811757175929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45931.811757175929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45931.811757175929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45931.811757175929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45931.811757175929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45931.811757175929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45931.811757175929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45931.811757175929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45931.811757175929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45931.811757175929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45931.811757175929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45931.811757175929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45931.811757175929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45931.811757175929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45931.811757175929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45931.811757175929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45931.811757175929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45931.811757175929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45931.811757175929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45931.811757175929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45931.811757175929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45931.811757175929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45931.811757175929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45931.811757175929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45931.811757175929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45931.811757175929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45931.811757175929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45931.811757175929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45931.811757175929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45931.811757175929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45931.811757175929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45931.811757175929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45931.811757175929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45931.811757175929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45931.811757175929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45931.811757175929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45931.811757175929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45931.811757175929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45931.811757175929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45931.811757175929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45931.811757175929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45931.811757175929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45931.811757175929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45931.811757175929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45931.811757175929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45931.811757175929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45931.811757175929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45931.811757175929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45931.811757175929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45931.811757175929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45931.811757175929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45931.811757175929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45931.811757175929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45931.811757175929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45931.811757175929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45931.811757175929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45931.811757175929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45931.811757175929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45931.811757175929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45931.811757175929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45931.811757175929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45931.811757175929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45931.811757175929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45931.811757175929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45931.811757175929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45931.811757175929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45931.811757175929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45931.811757175929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45931.811757175929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45931.811757175929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45931.811757175929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45931.811757175929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45931.811757175929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45931.811757175929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45931.811757175929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45931.811757175929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45931.811757175929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45931.811757175929</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228.33103958333231</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0.92147939815185964</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3</v>
      </c>
      <c r="D4" s="107" t="s">
        <v>24137</v>
      </c>
      <c r="E4" s="112" t="s">
        <v>38967</v>
      </c>
      <c r="F4" s="113"/>
      <c r="G4" s="114">
        <f ca="1">IFERROR(NOW()-F4,"")</f>
        <v>45931.811757175929</v>
      </c>
      <c r="H4" s="113">
        <v>45931.746076388888</v>
      </c>
      <c r="I4" s="110" t="str">
        <f>IFERROR(VLOOKUP(D4,DB!A:F,6,0),"")</f>
        <v>SCECO</v>
      </c>
      <c r="J4" s="110" t="str">
        <f>IFERROR(VLOOKUP(D4,DB!A:G,7,0),"")</f>
        <v>In progress</v>
      </c>
      <c r="K4" s="115" t="s">
        <v>39070</v>
      </c>
      <c r="L4" s="107" t="str">
        <f>IFERROR(VLOOKUP(D4,DB!A:I,9,0),"")</f>
        <v>Latis</v>
      </c>
    </row>
    <row r="5" spans="1:16" ht="15" customHeight="1">
      <c r="A5" s="110" t="s">
        <v>39071</v>
      </c>
      <c r="B5" s="110" t="str">
        <f>IFERROR(VLOOKUP(D5,DB!A:K,11,0),"")</f>
        <v>R4</v>
      </c>
      <c r="C5" s="111">
        <v>1</v>
      </c>
      <c r="D5" s="107" t="s">
        <v>22122</v>
      </c>
      <c r="E5" s="112" t="s">
        <v>38967</v>
      </c>
      <c r="F5" s="113">
        <v>45931.775173611109</v>
      </c>
      <c r="G5" s="114">
        <f ca="1">IFERROR(NOW()-F5,"")</f>
        <v>3.6583564819011372E-2</v>
      </c>
      <c r="H5" s="113">
        <v>45931.737858796296</v>
      </c>
      <c r="I5" s="110" t="str">
        <f>IFERROR(VLOOKUP(D5,DB!A:F,6,0),"")</f>
        <v>SCECO</v>
      </c>
      <c r="J5" s="110" t="str">
        <f>IFERROR(VLOOKUP(D5,DB!A:G,7,0),"")</f>
        <v>Dead+Vandalized</v>
      </c>
      <c r="K5" s="115" t="s">
        <v>39072</v>
      </c>
      <c r="L5" s="107" t="str">
        <f>IFERROR(VLOOKUP(D5,DB!A:I,9,0),"")</f>
        <v>Latis</v>
      </c>
    </row>
    <row r="6" spans="1:16" ht="15" customHeight="1">
      <c r="A6" s="110" t="s">
        <v>39073</v>
      </c>
      <c r="B6" s="110" t="str">
        <f>IFERROR(VLOOKUP(D6,DB!A:K,11,0),"")</f>
        <v>R4</v>
      </c>
      <c r="C6" s="111">
        <v>1</v>
      </c>
      <c r="D6" s="107" t="s">
        <v>36450</v>
      </c>
      <c r="E6" s="112" t="s">
        <v>38964</v>
      </c>
      <c r="F6" s="113">
        <v>45931.763715277775</v>
      </c>
      <c r="G6" s="114">
        <f ca="1">IFERROR(NOW()-F6,"")</f>
        <v>4.8041898153314833E-2</v>
      </c>
      <c r="H6" s="113">
        <v>45931.758009259262</v>
      </c>
      <c r="I6" s="110" t="str">
        <f>IFERROR(VLOOKUP(D6,DB!A:F,6,0),"")</f>
        <v>Generator-SG</v>
      </c>
      <c r="J6" s="110" t="str">
        <f>IFERROR(VLOOKUP(D6,DB!A:G,7,0),"")</f>
        <v>No BB Shifted</v>
      </c>
      <c r="K6" s="115" t="s">
        <v>39074</v>
      </c>
      <c r="L6" s="107" t="str">
        <f>IFERROR(VLOOKUP(D6,DB!A:I,9,0),"")</f>
        <v>Latis</v>
      </c>
    </row>
    <row r="7" spans="1:16" ht="15" customHeight="1">
      <c r="A7" s="110" t="s">
        <v>39075</v>
      </c>
      <c r="B7" s="110" t="str">
        <f>IFERROR(VLOOKUP(D7,DB!A:K,11,0),"")</f>
        <v>R4</v>
      </c>
      <c r="C7" s="111">
        <v>1</v>
      </c>
      <c r="D7" s="107" t="s">
        <v>36364</v>
      </c>
      <c r="E7" s="112" t="s">
        <v>38964</v>
      </c>
      <c r="F7" s="113">
        <v>45931.765810185185</v>
      </c>
      <c r="G7" s="114">
        <f ca="1">IFERROR(NOW()-F7,"")</f>
        <v>4.5946990743686911E-2</v>
      </c>
      <c r="H7" s="113">
        <v>45931.760034722225</v>
      </c>
      <c r="I7" s="110" t="str">
        <f>IFERROR(VLOOKUP(D7,DB!A:F,6,0),"")</f>
        <v>SCECO</v>
      </c>
      <c r="J7" s="110" t="str">
        <f>IFERROR(VLOOKUP(D7,DB!A:G,7,0),"")</f>
        <v>In progress</v>
      </c>
      <c r="K7" s="115" t="s">
        <v>39074</v>
      </c>
      <c r="L7" s="107" t="str">
        <f>IFERROR(VLOOKUP(D7,DB!A:I,9,0),"")</f>
        <v>Latis</v>
      </c>
    </row>
    <row r="8" spans="1:16" ht="15" customHeight="1">
      <c r="A8" s="110"/>
      <c r="B8" s="110" t="str">
        <f>IFERROR(VLOOKUP(D8,DB!A:K,11,0),"")</f>
        <v/>
      </c>
      <c r="C8" s="111"/>
      <c r="D8" s="107"/>
      <c r="E8" s="112"/>
      <c r="F8" s="113"/>
      <c r="G8" s="114">
        <f ca="1">IFERROR(NOW()-F8,"")</f>
        <v>45931.811757175929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45931.811757175929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45931.811757175929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45931.811757175929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45931.811757175929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45931.811757175929</v>
      </c>
      <c r="H13" s="113"/>
      <c r="I13" s="110" t="str">
        <f>IFERROR(VLOOKUP(D13,DB!A:F,6,0),"")</f>
        <v/>
      </c>
      <c r="J13" s="110" t="str">
        <f>IFERROR(VLOOKUP(D13,DB!A:G,7,0),"")</f>
        <v/>
      </c>
      <c r="K13" s="115"/>
      <c r="L13" s="107" t="str">
        <f>IFERROR(VLOOKUP(D13,DB!A:I,9,0),"")</f>
        <v/>
      </c>
    </row>
    <row r="14" spans="1:16" ht="15" customHeight="1">
      <c r="A14" s="110"/>
      <c r="B14" s="110" t="str">
        <f>IFERROR(VLOOKUP(D15,DB!A:K,11,0),"")</f>
        <v/>
      </c>
      <c r="C14" s="111"/>
      <c r="D14" s="144"/>
      <c r="E14" s="112"/>
      <c r="F14" s="113"/>
      <c r="G14" s="114">
        <f ca="1">IFERROR(NOW()-F14,"")</f>
        <v>45931.811757175929</v>
      </c>
      <c r="H14" s="113"/>
      <c r="I14" s="110" t="str">
        <f>IFERROR(VLOOKUP(D15,DB!A:F,6,0),"")</f>
        <v/>
      </c>
      <c r="J14" s="110" t="str">
        <f>IFERROR(VLOOKUP(D15,DB!A:G,7,0),"")</f>
        <v/>
      </c>
      <c r="K14" s="115"/>
      <c r="L14" s="107" t="str">
        <f>IFERROR(VLOOKUP(D15,DB!A:I,9,0),"")</f>
        <v/>
      </c>
    </row>
    <row r="15" spans="1:16" ht="15" customHeight="1">
      <c r="A15" s="110"/>
      <c r="B15" s="110" t="str">
        <f>IFERROR(VLOOKUP(#REF!,DB!A:K,11,0),"")</f>
        <v/>
      </c>
      <c r="C15" s="111"/>
      <c r="D15" s="107"/>
      <c r="E15" s="112"/>
      <c r="F15" s="113"/>
      <c r="G15" s="114">
        <f ca="1">IFERROR(NOW()-F15,"")</f>
        <v>45931.811757175929</v>
      </c>
      <c r="H15" s="113"/>
      <c r="I15" s="110" t="str">
        <f>IFERROR(VLOOKUP(#REF!,DB!A:F,6,0),"")</f>
        <v/>
      </c>
      <c r="J15" s="110" t="str">
        <f>IFERROR(VLOOKUP(#REF!,DB!A:G,7,0),"")</f>
        <v/>
      </c>
      <c r="K15" s="115"/>
      <c r="L15" s="107" t="str">
        <f>IFERROR(VLOOKUP(#REF!,DB!A:I,9,0),"")</f>
        <v/>
      </c>
    </row>
    <row r="16" spans="1:16" ht="15" customHeight="1">
      <c r="A16" s="110"/>
      <c r="B16" s="110" t="str">
        <f>IFERROR(VLOOKUP(D16,DB!A:K,11,0),"")</f>
        <v/>
      </c>
      <c r="C16" s="111"/>
      <c r="D16" s="107"/>
      <c r="E16" s="112"/>
      <c r="F16" s="113"/>
      <c r="G16" s="114">
        <f ca="1">IFERROR(NOW()-F16,"")</f>
        <v>45931.811757175929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45931.811757175929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45931.811757175929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45931.811757175929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45931.811757175929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45931.811757175929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45931.811757175929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45931.811757175929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45931.811757175929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45931.811757175929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45931.811757175929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45931.811757175929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45931.811757175929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45931.811757175929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45931.811757175929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45931.811757175929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45931.811757175929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45931.811757175929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45931.811757175929</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39076</v>
      </c>
      <c r="B2" s="37" t="str">
        <f>IFERROR(VLOOKUP(D2,DB!A:K,11,0),"")</f>
        <v>R5</v>
      </c>
      <c r="C2" s="37">
        <v>3</v>
      </c>
      <c r="D2" s="37" t="s">
        <v>36000</v>
      </c>
      <c r="E2" s="37" t="s">
        <v>38964</v>
      </c>
      <c r="F2" s="38">
        <v>45891.832060185188</v>
      </c>
      <c r="G2" s="39">
        <f t="shared" ref="G2" ca="1" si="0">IFERROR(NOW()-F2,"-")</f>
        <v>39.979696990740194</v>
      </c>
      <c r="H2" s="38">
        <v>45891.790393518517</v>
      </c>
      <c r="I2" s="37" t="str">
        <f>IFERROR(VLOOKUP(D2,DB!A:F,6,0),"")</f>
        <v>Generator-SG</v>
      </c>
      <c r="J2" s="37" t="str">
        <f>IFERROR(VLOOKUP(D2,DB!A:G,7,0),"")</f>
        <v>Vandalized</v>
      </c>
      <c r="K2" s="37" t="s">
        <v>39077</v>
      </c>
      <c r="L2" s="37" t="str">
        <f>IFERROR(VLOOKUP(D2,DB!A:I,9,0),"")</f>
        <v>Latis</v>
      </c>
      <c r="M2" s="139"/>
    </row>
    <row r="3" spans="1:13" ht="30.75">
      <c r="A3" s="37" t="s">
        <v>39078</v>
      </c>
      <c r="B3" s="37" t="str">
        <f>IFERROR(VLOOKUP(D3,DB!A:K,11,0),"")</f>
        <v>R5</v>
      </c>
      <c r="C3" s="37">
        <v>1</v>
      </c>
      <c r="D3" s="37" t="s">
        <v>31295</v>
      </c>
      <c r="E3" s="37" t="s">
        <v>38967</v>
      </c>
      <c r="F3" s="38">
        <v>45926.188877314817</v>
      </c>
      <c r="G3" s="39">
        <f ca="1">IFERROR(NOW()-F3,"-")</f>
        <v>5.6228798611118691</v>
      </c>
      <c r="H3" s="38">
        <v>45926.158159722225</v>
      </c>
      <c r="I3" s="37" t="str">
        <f>IFERROR(VLOOKUP(D3,DB!A:F,6,0),"")</f>
        <v>SCECO</v>
      </c>
      <c r="J3" s="37" t="str">
        <f>IFERROR(VLOOKUP(D3,DB!A:G,7,0),"")</f>
        <v>Good</v>
      </c>
      <c r="K3" s="37" t="s">
        <v>39079</v>
      </c>
      <c r="L3" s="37" t="str">
        <f>IFERROR(VLOOKUP(D3,DB!A:I,9,0),"")</f>
        <v>Latis</v>
      </c>
      <c r="M3" s="139"/>
    </row>
    <row r="4" spans="1:13" ht="15">
      <c r="A4" s="37"/>
      <c r="B4" s="37" t="str">
        <f>IFERROR(VLOOKUP(D4,DB!A:K,11,0),"")</f>
        <v/>
      </c>
      <c r="C4" s="37"/>
      <c r="D4" s="140"/>
      <c r="E4" s="37"/>
      <c r="F4" s="38"/>
      <c r="G4" s="39">
        <f ca="1">IFERROR(NOW()-F4,"-")</f>
        <v>45931.811757175929</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45931.811757175929</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45931.811757175929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45931.811757175929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45931.811757175929</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45931.811757175929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45931.811757175929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45931.811757175929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45931.811757175929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45931.811757175929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45931.811757175929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45931.811757175929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45931.811757175929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45931.811757175929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45931.811757175929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45931.811757175929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45931.811757175929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45931.811757175929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45931.811757175929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45931.811757175929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45931.811757175929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45931.811757175929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45931.811757175929</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45931.811757175929</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45931.811757175929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45931.811757175929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45931.811757175929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45931.811757175929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45931.811757175929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45931.811757175929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45931.811757175929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45931.811757175929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45931.811757175929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45931.811757175929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45931.811757175929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45931.811757175929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45931.811757175929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45931.811757175929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45931.811757175929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45931.811757175929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45931.811757175929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45931.811757175929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45931.811757175929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45931.811757175929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45931.811757175929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45931.811757175929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45931.811757175929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45931.811757175929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45931.811757175929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45931.811757175929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45931.811757175929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45931.811757175929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45931.811757175929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45931.811757175929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45931.811757175929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45931.811757175929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45931.811757175929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45931.811757175929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45931.811757175929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45931.811757175929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45931.811757175929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45931.811757175929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45931.811757175929</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45931.811757175929</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45931.811757175929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45931.811757175929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45931.811757175929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45931.811757175929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45931.811757175929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45931.811757175929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45931.811757175929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45931.811757175929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45931.811757175929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45931.811757175929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45931.811757175929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45931.811757175929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45931.811757175929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45931.811757175929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45931.811757175929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45931.811757175929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45931.811757175929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45931.811757175929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45931.811757175929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45931.811757175929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45931.811757175929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45931.811757175929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45931.811757175929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45931.811757175929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45931.811757175929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45931.811757175929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45931.811757175929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45931.811757175929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45931.811757175929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45931.811757175929</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45931.811757175929</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45931.811757175929</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45931.811757175929</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45931.811757175929</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45931.811757175929</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45931.811757175929</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45931.811757175929</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45931.811757175929</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45931.811757175929</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45931.811757175929</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45931.811757175929</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45931.811757175929</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45931.811757175929</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45931.811757175929</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45931.811757175929</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45931.811757175929</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45931.811757175929</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45931.811757175929</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45931.811757175929</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45931.811757175929</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45931.811757175929</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45931.811757175929</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45931.811757175929</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45931.811757175929</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45931.811757175929</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45931.811757175929</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45931.811757175929</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45931.811757175929</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45931.811757175929</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45931.811757175929</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45931.811757175929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45931.811757175929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45931.811757175929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45931.811757175929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45931.811757175929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45931.811757175929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45931.811757175929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45931.811757175929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45931.811757175929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45931.811757175929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45931.811757175929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45931.811757175929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45931.811757175929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45931.811757175929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45931.811757175929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45931.811757175929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45931.811757175929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45931.811757175929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45931.811757175929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45931.811757175929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45931.811757175929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45931.811757175929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45931.811757175929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45931.811757175929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45931.811757175929</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45931.811757175929</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45931.811757175929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45931.811757175929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45931.811757175929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45931.811757175929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45931.811757175929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45931.811757175929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45931.811757175929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45931.811757175929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45931.811757175929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45931.811757175929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45931.811757175929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45931.811757175929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45931.811757175929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45931.811757175929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45931.811757175929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45931.811757175929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45931.811757175929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45931.811757175929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45931.811757175929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45931.811757175929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45931.811757175929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45931.811757175929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45931.811757175929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45931.811757175929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45931.811757175929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45931.811757175929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45931.811757175929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45931.811757175929</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45931.811757175929</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45931.811757175929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45931.811757175929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45931.811757175929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45931.811757175929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45931.811757175929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45931.811757175929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45931.811757175929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45931.811757175929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45931.811757175929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45931.811757175929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45931.811757175929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45931.811757175929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45931.811757175929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45931.811757175929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45931.811757175929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45931.811757175929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45931.811757175929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45931.811757175929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45931.811757175929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45931.811757175929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45931.811757175929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45931.811757175929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45931.811757175929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45931.811757175929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45931.811757175929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45931.811757175929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45931.811757175929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45931.811757175929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45931.811757175929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45931.811757175929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45931.811757175929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45931.811757175929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45931.811757175929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45931.811757175929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45931.811757175929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45931.811757175929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45931.811757175929</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45931.811757175929</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45931.811757175929</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45931.811757175929</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45931.811757175929</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45931.811757175929</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45931.811757175929</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45931.811757175929</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45931.811757175929</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45931.811757175929</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45931.811757175929</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45931.811757175929</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45931.811757175929</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45931.811757175929</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45931.811757175929</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45931.811757175929</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45931.811757175929</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45931.811757175929</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election activeCell="D5" sqref="D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39080</v>
      </c>
      <c r="B2" s="75" t="s">
        <v>5398</v>
      </c>
      <c r="C2" s="75">
        <v>1</v>
      </c>
      <c r="D2" s="75" t="s">
        <v>32861</v>
      </c>
      <c r="E2" s="100" t="s">
        <v>39081</v>
      </c>
      <c r="F2" s="88">
        <v>45929.14371527778</v>
      </c>
      <c r="G2" s="89">
        <f ca="1">IFERROR(NOW()-F2,"-")</f>
        <v>2.6680418981486582</v>
      </c>
      <c r="H2" s="102">
        <v>45929.455266203702</v>
      </c>
      <c r="I2" s="75" t="str">
        <f>IFERROR(VLOOKUP(D2,DB!A:F,6,0),"")</f>
        <v>SCECO</v>
      </c>
      <c r="J2" s="119" t="str">
        <f>IFERROR(VLOOKUP(D2,DB!A:G,7,0),"")</f>
        <v>In progress</v>
      </c>
      <c r="K2" s="101" t="s">
        <v>39082</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39083</v>
      </c>
      <c r="B3" s="75" t="s">
        <v>5398</v>
      </c>
      <c r="C3" s="75">
        <v>1</v>
      </c>
      <c r="D3" s="75" t="s">
        <v>34463</v>
      </c>
      <c r="E3" s="100" t="s">
        <v>39081</v>
      </c>
      <c r="F3" s="88">
        <v>45926.772847222222</v>
      </c>
      <c r="G3" s="89">
        <f ca="1">IFERROR(NOW()-F3,"-")</f>
        <v>5.0389099537060247</v>
      </c>
      <c r="H3" s="102">
        <v>45927.449074074073</v>
      </c>
      <c r="I3" s="75" t="str">
        <f>IFERROR(VLOOKUP(D3,DB!A:F,6,0),"")</f>
        <v>SCECO</v>
      </c>
      <c r="J3" s="119" t="str">
        <f>IFERROR(VLOOKUP(D3,DB!A:G,7,0),"")</f>
        <v>Weak</v>
      </c>
      <c r="K3" s="101" t="s">
        <v>39082</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39084</v>
      </c>
      <c r="B4" s="75" t="s">
        <v>5398</v>
      </c>
      <c r="C4" s="75">
        <v>1</v>
      </c>
      <c r="D4" s="75" t="s">
        <v>33408</v>
      </c>
      <c r="E4" s="100" t="s">
        <v>39081</v>
      </c>
      <c r="F4" s="88">
        <v>45927.117546296293</v>
      </c>
      <c r="G4" s="89">
        <f ca="1">IFERROR(NOW()-F4,"-")</f>
        <v>4.6942108796356479</v>
      </c>
      <c r="H4" s="102">
        <v>45926.848171296297</v>
      </c>
      <c r="I4" s="75" t="str">
        <f>IFERROR(VLOOKUP(D4,DB!A:F,6,0),"")</f>
        <v>SCECO</v>
      </c>
      <c r="J4" s="119" t="str">
        <f>IFERROR(VLOOKUP(D4,DB!A:G,7,0),"")</f>
        <v>Dead</v>
      </c>
      <c r="K4" s="101" t="s">
        <v>39082</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45931.811757175929</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45931.811757175929</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45931.811757175929</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45931.811757175929</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45931.811757175929</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45931.811757175929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45931.811757175929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45931.811757175929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45931.811757175929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45931.811757175929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45931.811757175929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45931.811757175929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45931.811757175929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45931.811757175929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45931.811757175929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45931.811757175929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45931.811757175929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45931.811757175929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45931.811757175929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45931.811757175929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45931.811757175929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45931.811757175929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45931.811757175929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45931.811757175929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45931.811757175929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45931.811757175929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45931.811757175929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45931.811757175929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45931.811757175929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45931.811757175929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45931.811757175929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45931.811757175929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45931.811757175929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45931.811757175929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45931.811757175929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45931.811757175929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45931.811757175929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45931.811757175929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45931.811757175929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45931.811757175929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45931.811757175929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45931.811757175929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45931.811757175929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45931.811757175929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45931.811757175929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45931.811757175929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45931.811757175929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45931.811757175929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45931.811757175929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45931.811757175929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45931.811757175929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45931.811757175929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45931.811757175929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45931.811757175929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45931.811757175929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45931.811757175929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45931.811757175929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45931.811757175929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45931.811757175929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45931.811757175929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45931.811757175929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45931.811757175929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45931.811757175929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45931.811757175929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45931.811757175929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45931.811757175929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45931.811757175929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45931.811757175929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45931.811757175929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45931.811757175929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45931.811757175929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45931.811757175929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45931.811757175929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45931.811757175929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45931.811757175929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45931.811757175929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45931.811757175929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45931.811757175929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45931.811757175929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45931.811757175929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45931.811757175929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45931.811757175929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45931.811757175929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45931.811757175929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45931.811757175929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45931.811757175929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45931.811757175929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45931.811757175929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45931.811757175929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45931.811757175929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45931.811757175929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45931.811757175929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45931.811757175929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45931.811757175929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45931.811757175929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45931.811757175929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45931.811757175929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45931.811757175929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45931.811757175929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45931.811757175929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45931.811757175929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45931.811757175929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45931.811757175929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45931.811757175929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45931.811757175929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45931.811757175929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45931.811757175929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45931.811757175929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45931.811757175929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45931.811757175929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45931.811757175929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45931.811757175929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45931.811757175929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45931.811757175929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45931.811757175929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45931.811757175929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45931.811757175929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45931.811757175929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45931.811757175929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45931.811757175929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45931.811757175929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45931.811757175929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45931.811757175929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45931.811757175929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45931.811757175929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45931.811757175929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45931.811757175929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45931.811757175929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45931.811757175929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45931.811757175929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45931.811757175929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45931.811757175929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45931.811757175929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45931.811757175929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45931.811757175929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45931.811757175929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45931.811757175929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45931.811757175929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45931.811757175929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45931.811757175929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45931.811757175929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45931.811757175929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45931.811757175929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45931.811757175929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45931.811757175929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45931.811757175929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45931.811757175929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45931.811757175929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45931.811757175929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45931.811757175929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45931.811757175929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45931.811757175929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45931.811757175929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45931.811757175929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45931.811757175929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45931.811757175929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45931.811757175929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45931.811757175929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45931.811757175929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45931.811757175929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45931.811757175929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45931.811757175929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45931.811757175929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45931.811757175929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45931.811757175929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45931.811757175929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45931.811757175929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45931.811757175929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45931.811757175929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45931.811757175929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45931.811757175929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45931.811757175929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45931.811757175929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45931.811757175929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45931.811757175929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45931.811757175929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45931.811757175929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45931.811757175929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45931.811757175929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45931.811757175929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45931.811757175929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45931.811757175929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45931.811757175929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45931.811757175929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45931.811757175929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45931.811757175929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45931.811757175929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45931.811757175929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45931.811757175929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45931.811757175929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45931.811757175929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45931.811757175929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45931.811757175929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45931.811757175929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45931.811757175929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45931.811757175929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45931.811757175929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45931.811757175929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45931.811757175929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45931.811757175929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45931.811757175929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45931.811757175929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45931.811757175929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45931.811757175929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45931.811757175929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45931.811757175929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45931.811757175929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45931.811757175929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45931.811757175929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45931.811757175929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45931.811757175929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45931.811757175929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45931.811757175929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45931.811757175929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45931.811757175929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45931.811757175929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45931.811757175929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45931.811757175929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45931.811757175929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45931.811757175929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45931.811757175929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45931.811757175929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45931.811757175929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45931.811757175929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45931.811757175929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45931.811757175929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45931.811757175929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45931.811757175929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45931.811757175929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45931.811757175929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45931.811757175929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45931.811757175929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45931.811757175929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45931.811757175929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45931.811757175929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45931.811757175929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45931.811757175929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45931.811757175929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45931.811757175929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45931.811757175929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45931.811757175929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45931.811757175929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45931.811757175929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45931.811757175929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45931.811757175929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45931.811757175929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45931.811757175929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45931.811757175929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45931.811757175929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45931.811757175929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45931.811757175929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45931.811757175929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45931.811757175929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45931.811757175929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45931.811757175929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45931.811757175929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45931.811757175929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45931.811757175929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45931.811757175929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45931.811757175929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45931.811757175929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45931.811757175929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45931.811757175929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45931.811757175929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45931.811757175929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45931.811757175929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45931.811757175929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45931.811757175929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45931.811757175929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45931.811757175929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45931.811757175929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45931.811757175929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45931.811757175929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45931.811757175929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45931.811757175929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45931.811757175929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45931.811757175929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45931.811757175929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45931.811757175929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45931.811757175929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45931.811757175929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45931.811757175929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45931.811757175929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45931.811757175929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45931.811757175929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45931.811757175929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45931.811757175929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45931.811757175929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45931.811757175929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45931.811757175929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45931.811757175929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45931.811757175929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45931.811757175929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45931.811757175929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45931.811757175929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45931.811757175929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45931.811757175929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45931.811757175929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45931.811757175929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45931.811757175929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45931.811757175929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45931.811757175929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45931.811757175929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45931.811757175929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45931.811757175929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45931.811757175929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45931.811757175929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45931.811757175929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45931.811757175929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45931.811757175929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45931.811757175929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45931.811757175929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45931.811757175929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45931.811757175929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45931.811757175929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45931.811757175929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45931.811757175929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45931.811757175929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45931.811757175929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45931.811757175929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45931.811757175929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45931.811757175929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45931.811757175929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45931.811757175929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45931.811757175929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45931.811757175929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45931.811757175929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45931.811757175929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45931.811757175929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45931.811757175929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45931.811757175929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45931.811757175929</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45931.811757175929</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45931.811757175929</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45931.811757175929</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2025-10-01T16:29:13Z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