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71" documentId="13_ncr:1_{F6CB121F-512D-4AA6-A0C1-0FB36C537598}" xr6:coauthVersionLast="47" xr6:coauthVersionMax="47" xr10:uidLastSave="{DD4238B4-06DA-4277-B94F-39F634EC535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<sst xmlns="http://schemas.openxmlformats.org/spreadsheetml/2006/main" count="178611" uniqueCount="39089">
  <si>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</si>
  <si>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</si>
  <si>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</si>
  <si>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</si>
  <si>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</si>
  <si>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</si>
  <si>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</si>
  <si>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</si>
  <si>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</si>
  <si>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</si>
  <si>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</si>
  <si>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</si>
  <si>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</si>
  <si>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</si>
  <si>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</si>
  <si>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</si>
  <si>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</si>
  <si>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</si>
  <si>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</si>
  <si>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</si>
  <si>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</si>
  <si>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</si>
  <si>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</si>
  <si>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</si>
  <si>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</si>
  <si>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</si>
  <si>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</si>
  <si>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</si>
  <si>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</si>
  <si>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</si>
  <si>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</si>
  <si>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</si>
  <si>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</si>
  <si>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</si>
  <si>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</si>
  <si>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</si>
  <si>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</si>
  <si>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</si>
  <si>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</si>
  <si>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</si>
  <si>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</si>
  <si>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</si>
  <si>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</si>
  <si>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</si>
  <si>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</si>
  <si>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</si>
  <si>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</si>
  <si>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</si>
  <si>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</si>
  <si>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</si>
  <si>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</si>
  <si>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</si>
  <si>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</si>
  <si>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</si>
  <si>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</si>
  <si>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</si>
  <si>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</si>
  <si>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</si>
  <si>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</si>
  <si>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</si>
  <si>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</si>
  <si>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</si>
  <si>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</si>
  <si>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</si>
  <si>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</si>
  <si>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</si>
  <si>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</si>
  <si>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</si>
  <si>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</si>
  <si>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</si>
  <si>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</si>
  <si>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</si>
  <si>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</si>
  <si>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</si>
  <si>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</si>
  <si>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</si>
  <si>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</si>
  <si>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</si>
  <si>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</si>
  <si>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</si>
  <si>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</si>
  <si>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</si>
  <si>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</si>
  <si>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</si>
  <si>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</si>
  <si>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</si>
  <si>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</si>
  <si>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</si>
  <si>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</si>
  <si>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</si>
  <si>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</si>
  <si>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</si>
  <si>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</si>
  <si>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</si>
  <si>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</si>
  <si>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</si>
  <si>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</si>
  <si>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</si>
  <si>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</si>
  <si>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</si>
  <si>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</si>
  <si>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</si>
  <si>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</si>
  <si>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</si>
  <si>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</si>
  <si>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</si>
  <si>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</si>
  <si>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</si>
  <si>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</si>
  <si>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</si>
  <si>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</si>
  <si>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</si>
  <si>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</si>
  <si>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</si>
  <si>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</si>
  <si>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</si>
  <si>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</si>
  <si>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</si>
  <si>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</si>
  <si>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</si>
  <si>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</si>
  <si>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</si>
  <si>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</si>
  <si>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</si>
  <si>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</si>
  <si>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</si>
  <si>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</si>
  <si>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</si>
  <si>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</si>
  <si>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</si>
  <si>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</si>
  <si>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</si>
  <si>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</si>
  <si>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</si>
  <si>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</si>
  <si>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</si>
  <si>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</si>
  <si>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</si>
  <si>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</si>
  <si>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</si>
  <si>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</si>
  <si>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</si>
  <si>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</si>
  <si>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</si>
  <si>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</si>
  <si>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</si>
  <si>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</si>
  <si>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</si>
  <si>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</si>
  <si>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</si>
  <si>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</si>
  <si>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</si>
  <si>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</si>
  <si>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</si>
  <si>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</si>
  <si>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</si>
  <si>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</si>
  <si>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</si>
  <si>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</si>
  <si>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</si>
  <si>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</si>
  <si>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</si>
  <si>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</si>
  <si>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</si>
  <si>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</si>
  <si>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</si>
  <si>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</si>
  <si>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</si>
  <si>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</si>
  <si>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</si>
  <si>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</si>
  <si>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</si>
  <si>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</si>
  <si>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</si>
  <si>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</si>
  <si>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</si>
  <si>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</si>
  <si>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</si>
  <si>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</si>
  <si>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</si>
  <si>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</si>
  <si>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</si>
  <si>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</si>
  <si>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</si>
  <si>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</si>
  <si>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</si>
  <si>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</si>
  <si>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</si>
  <si>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</si>
  <si>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</si>
  <si>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</si>
  <si>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</si>
  <si>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</si>
  <si>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</si>
  <si>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</si>
  <si>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</si>
  <si>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</si>
  <si>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</si>
  <si>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</si>
  <si>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</si>
  <si>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</si>
  <si>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</si>
  <si>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</si>
  <si>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</si>
  <si>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</si>
  <si>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</si>
  <si>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</si>
  <si>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</si>
  <si>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</si>
  <si>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</si>
  <si>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</si>
  <si>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</si>
  <si>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</si>
  <si>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</si>
  <si>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</si>
  <si>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</si>
  <si>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</si>
  <si>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</si>
  <si>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</si>
  <si>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</si>
  <si>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</si>
  <si>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</si>
  <si>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</si>
  <si>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</si>
  <si>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</si>
  <si>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</si>
  <si>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</si>
  <si>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</si>
  <si>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</si>
  <si>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</si>
  <si>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</si>
  <si>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</si>
  <si>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</si>
  <si>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</si>
  <si>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</si>
  <si>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</si>
  <si>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</si>
  <si>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</si>
  <si>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</si>
  <si>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</si>
  <si>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</si>
  <si>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</si>
  <si>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</si>
  <si>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</si>
  <si>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</si>
  <si>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</si>
  <si>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</si>
  <si>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</si>
  <si>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</si>
  <si>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</si>
  <si>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</si>
  <si>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</si>
  <si>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</si>
  <si>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</si>
  <si>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</si>
  <si>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</si>
  <si>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</si>
  <si>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</si>
  <si>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</si>
  <si>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</si>
  <si>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</si>
  <si>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</si>
  <si>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</si>
  <si>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</si>
  <si>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</si>
  <si>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</si>
  <si>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</si>
  <si>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</si>
  <si>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</si>
  <si>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</si>
  <si>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</si>
  <si>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</si>
  <si>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</si>
  <si>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</si>
  <si>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</si>
  <si>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</si>
  <si>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</si>
  <si>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</si>
  <si>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</si>
  <si>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</si>
  <si>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</si>
  <si>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</si>
  <si>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</si>
  <si>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</si>
  <si>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</si>
  <si>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</si>
  <si>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</si>
  <si>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</si>
  <si>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</si>
  <si>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</si>
  <si>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</si>
  <si>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</si>
  <si>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</si>
  <si>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</si>
  <si>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</si>
  <si>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</si>
  <si>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</si>
  <si>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</si>
  <si>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</si>
  <si>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</si>
  <si>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</si>
  <si>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</si>
  <si>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</si>
  <si>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</si>
  <si>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</si>
  <si>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</si>
  <si>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</si>
  <si>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</si>
  <si>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</si>
  <si>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</si>
  <si>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</si>
  <si>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</si>
  <si>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</si>
  <si>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</si>
  <si>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</si>
  <si>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</si>
  <si>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</si>
  <si>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</si>
  <si>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</si>
  <si>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</si>
  <si>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</si>
  <si>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</si>
  <si>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</si>
  <si>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</si>
  <si>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</si>
  <si>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</si>
  <si>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</si>
  <si>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</si>
  <si>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</si>
  <si>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</si>
  <si>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</si>
  <si>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</si>
  <si>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</si>
  <si>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</si>
  <si>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</si>
  <si>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</si>
  <si>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</si>
  <si>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</si>
  <si>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</si>
  <si>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</si>
  <si>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</si>
  <si>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</si>
  <si>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</si>
  <si>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</si>
  <si>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</si>
  <si>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</si>
  <si>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</si>
  <si>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</si>
  <si>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</si>
  <si>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</si>
  <si>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</si>
  <si>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</si>
  <si>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</si>
  <si>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</si>
  <si>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</si>
  <si>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</si>
  <si>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</si>
  <si>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</si>
  <si>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</si>
  <si>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</si>
  <si>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</si>
  <si>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</si>
  <si>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</si>
  <si>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</si>
  <si>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</si>
  <si>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</si>
  <si>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</si>
  <si>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</si>
  <si>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</si>
  <si>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</si>
  <si>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</si>
  <si>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</si>
  <si>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</si>
  <si>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</si>
  <si>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</si>
  <si>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</si>
  <si>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</si>
  <si>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</si>
  <si>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</si>
  <si>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</si>
  <si>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</si>
  <si>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</si>
  <si>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</si>
  <si>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</si>
  <si>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</si>
  <si>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</si>
  <si>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</si>
  <si>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</si>
  <si>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</si>
  <si>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</si>
  <si>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</si>
  <si>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</si>
  <si>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</si>
  <si>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</si>
  <si>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</si>
  <si>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</si>
  <si>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</si>
  <si>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</si>
  <si>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</si>
  <si>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</si>
  <si>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</si>
  <si>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</si>
  <si>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</si>
  <si>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</si>
  <si>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</si>
  <si>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</si>
  <si>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</si>
  <si>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</si>
  <si>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</si>
  <si>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</si>
  <si>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</si>
  <si>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</si>
  <si>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</si>
  <si>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</si>
  <si>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</si>
  <si>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</si>
  <si>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</si>
  <si>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</si>
  <si>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</si>
  <si>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</si>
  <si>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</si>
  <si>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</si>
  <si>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</si>
  <si>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</si>
  <si>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</si>
  <si>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</si>
  <si>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</si>
  <si>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</si>
  <si>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</si>
  <si>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</si>
  <si>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</si>
  <si>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</si>
  <si>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</si>
  <si>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</si>
  <si>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</si>
  <si>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</si>
  <si>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</si>
  <si>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</si>
  <si>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</si>
  <si>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</si>
  <si>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</si>
  <si>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</si>
  <si>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</si>
  <si>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</si>
  <si>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</si>
  <si>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</si>
  <si>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</si>
  <si>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</si>
  <si>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</si>
  <si>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</si>
  <si>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</si>
  <si>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</si>
  <si>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</si>
  <si>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</si>
  <si>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</si>
  <si>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</si>
  <si>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</si>
  <si>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</si>
  <si>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</si>
  <si>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</si>
  <si>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</si>
  <si>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</si>
  <si>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</si>
  <si>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</si>
  <si>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</si>
  <si>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</si>
  <si>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</si>
  <si>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</si>
  <si>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</si>
  <si>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</si>
  <si>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</si>
  <si>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</si>
  <si>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</si>
  <si>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</si>
  <si>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</si>
  <si>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</si>
  <si>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</si>
  <si>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</si>
  <si>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</si>
  <si>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</si>
  <si>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</si>
  <si>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</si>
  <si>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</si>
  <si>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</si>
  <si>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</si>
  <si>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</si>
  <si>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</si>
  <si>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</si>
  <si>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</si>
  <si>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</si>
  <si>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</si>
  <si>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</si>
  <si>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</si>
  <si>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</si>
  <si>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</si>
  <si>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</si>
  <si>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</si>
  <si>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</si>
  <si>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</si>
  <si>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</si>
  <si>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</si>
  <si>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</si>
  <si>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</si>
  <si>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</si>
  <si>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</si>
  <si>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</si>
  <si>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</si>
  <si>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</si>
  <si>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</si>
  <si>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</si>
  <si>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</si>
  <si>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</si>
  <si>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</si>
  <si>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</si>
  <si>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</si>
  <si>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</si>
  <si>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</si>
  <si>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</si>
  <si>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</si>
  <si>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</si>
  <si>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</si>
  <si>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</si>
  <si>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</si>
  <si>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</si>
  <si>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</si>
  <si>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</si>
  <si>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</si>
  <si>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</si>
  <si>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</si>
  <si>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</si>
  <si>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</si>
  <si>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</si>
  <si>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</si>
  <si>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</si>
  <si>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</si>
  <si>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</si>
  <si>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</si>
  <si>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</si>
  <si>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</si>
  <si>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</si>
  <si>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</si>
  <si>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</si>
  <si>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</si>
  <si>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</si>
  <si>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</si>
  <si>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</si>
  <si>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</si>
  <si>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</si>
  <si>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</si>
  <si>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</si>
  <si>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</si>
  <si>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</si>
  <si>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</si>
  <si>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</si>
  <si>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</si>
  <si>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</si>
  <si>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</si>
  <si>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</si>
  <si>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</si>
  <si>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</si>
  <si>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</si>
  <si>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</si>
  <si>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</si>
  <si>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</si>
  <si>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</si>
  <si>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</si>
  <si>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</si>
  <si>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</si>
  <si>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</si>
  <si>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</si>
  <si>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</si>
  <si>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</si>
  <si>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</si>
  <si>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</si>
  <si>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</si>
  <si>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</si>
  <si>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</si>
  <si>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</si>
  <si>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</si>
  <si>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</si>
  <si>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</si>
  <si>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</si>
  <si>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</si>
  <si>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</si>
  <si>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</si>
  <si>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</si>
  <si>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</si>
  <si>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</si>
  <si>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</si>
  <si>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</si>
  <si>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</si>
  <si>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</si>
  <si>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</si>
  <si>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</si>
  <si>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</si>
  <si>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</si>
  <si>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</si>
  <si>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</si>
  <si>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</si>
  <si>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</si>
  <si>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</si>
  <si>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</si>
  <si>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</si>
  <si>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</si>
  <si>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</si>
  <si>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</si>
  <si>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</si>
  <si>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</si>
  <si>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</si>
  <si>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</si>
  <si>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</si>
  <si>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</si>
  <si>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</si>
  <si>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</si>
  <si>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</si>
  <si>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</si>
  <si>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</si>
  <si>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</si>
  <si>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</si>
  <si>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</si>
  <si>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</si>
  <si>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</si>
  <si>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</si>
  <si>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</si>
  <si>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</si>
  <si>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</si>
  <si>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</si>
  <si>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</si>
  <si>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</si>
  <si>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</si>
  <si>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</si>
  <si>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</si>
  <si>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</si>
  <si>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</si>
  <si>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</si>
  <si>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</si>
  <si>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</si>
  <si>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</si>
  <si>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</si>
  <si>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</si>
  <si>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</si>
  <si>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</si>
  <si>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</si>
  <si>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</si>
  <si>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</si>
  <si>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</si>
  <si>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</si>
  <si>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</si>
  <si>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</si>
  <si>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</si>
  <si>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</si>
  <si>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</si>
  <si>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</si>
  <si>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</si>
  <si>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</si>
  <si>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</si>
  <si>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</si>
  <si>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</si>
  <si>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</si>
  <si>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</si>
  <si>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</si>
  <si>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</si>
  <si>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</si>
  <si>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</si>
  <si>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</si>
  <si>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</si>
  <si>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</si>
  <si>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</si>
  <si>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</si>
  <si>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</si>
  <si>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</si>
  <si>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</si>
  <si>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</si>
  <si>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</si>
  <si>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</si>
  <si>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</si>
  <si>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</si>
  <si>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</si>
  <si>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</si>
  <si>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</si>
  <si>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</si>
  <si>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</si>
  <si>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</si>
  <si>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</si>
  <si>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</si>
  <si>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</si>
  <si>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</si>
  <si>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</si>
  <si>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</si>
  <si>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</si>
  <si>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</si>
  <si>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</si>
  <si>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</si>
  <si>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</si>
  <si>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</si>
  <si>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</si>
  <si>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</si>
  <si>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</si>
  <si>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</si>
  <si>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</si>
  <si>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</si>
  <si>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</si>
  <si>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</si>
  <si>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</si>
  <si>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</si>
  <si>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</si>
  <si>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</si>
  <si>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</si>
  <si>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</si>
  <si>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</si>
  <si>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</si>
  <si>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</si>
  <si>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</si>
  <si>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</si>
  <si>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</si>
  <si>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</si>
  <si>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</si>
  <si>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</si>
  <si>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</si>
  <si>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</si>
  <si>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</si>
  <si>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</si>
  <si>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</si>
  <si>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</si>
  <si>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</si>
  <si>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</si>
  <si>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</si>
  <si>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</si>
  <si>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</si>
  <si>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</si>
  <si>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</si>
  <si>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</si>
  <si>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</si>
  <si>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</si>
  <si>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</si>
  <si>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</si>
  <si>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</si>
  <si>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</si>
  <si>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</si>
  <si>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</si>
  <si>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</si>
  <si>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</si>
  <si>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</si>
  <si>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</si>
  <si>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</si>
  <si>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</si>
  <si>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</si>
  <si>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</si>
  <si>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</si>
  <si>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</si>
  <si>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</si>
  <si>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</si>
  <si>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</si>
  <si>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</si>
  <si>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</si>
  <si>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</si>
  <si>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</si>
  <si>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</si>
  <si>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</si>
  <si>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</si>
  <si>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</si>
  <si>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</si>
  <si>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</si>
  <si>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</si>
  <si>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</si>
  <si>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</si>
  <si>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</si>
  <si>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</si>
  <si>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</si>
  <si>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</si>
  <si>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</si>
  <si>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</si>
  <si>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</si>
  <si>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</si>
  <si>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</si>
  <si>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</si>
  <si>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</si>
  <si>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</si>
  <si>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</si>
  <si>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</si>
  <si>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</si>
  <si>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</si>
  <si>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</si>
  <si>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</si>
  <si>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</si>
  <si>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</si>
  <si>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</si>
  <si>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</si>
  <si>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</si>
  <si>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</si>
  <si>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</si>
  <si>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</si>
  <si>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</si>
  <si>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</si>
  <si>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</si>
  <si>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</si>
  <si>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</si>
  <si>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</si>
  <si>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</si>
  <si>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</si>
  <si>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</si>
  <si>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</si>
  <si>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</si>
  <si>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</si>
  <si>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</si>
  <si>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</si>
  <si>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</si>
  <si>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</si>
  <si>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</si>
  <si>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</si>
  <si>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</si>
  <si>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</si>
  <si>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</si>
  <si>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</si>
  <si>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</si>
  <si>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</si>
  <si>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</si>
  <si>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</si>
  <si>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</si>
  <si>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</si>
  <si>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</si>
  <si>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</si>
  <si>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</si>
  <si>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</si>
  <si>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</si>
  <si>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</si>
  <si>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</si>
  <si>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</si>
  <si>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</si>
  <si>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</si>
  <si>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</si>
  <si>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</si>
  <si>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</si>
  <si>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</si>
  <si>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</si>
  <si>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</si>
  <si>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</si>
  <si>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</si>
  <si>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</si>
  <si>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</si>
  <si>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</si>
  <si>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</si>
  <si>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</si>
  <si>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</si>
  <si>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</si>
  <si>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</si>
  <si>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</si>
  <si>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</si>
  <si>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</si>
  <si>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</si>
  <si>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</si>
  <si>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</si>
  <si>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</si>
  <si>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</si>
  <si>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</si>
  <si>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</si>
  <si>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</si>
  <si>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</si>
  <si>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</si>
  <si>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</si>
  <si>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</si>
  <si>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</si>
  <si>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</si>
  <si>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</si>
  <si>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</si>
  <si>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</si>
  <si>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</si>
  <si>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</si>
  <si>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</si>
  <si>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</si>
  <si>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</si>
  <si>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</si>
  <si>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</si>
  <si>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</si>
  <si>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</si>
  <si>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</si>
  <si>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</si>
  <si>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</si>
  <si>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</si>
  <si>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</si>
  <si>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</si>
  <si>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</si>
  <si>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</si>
  <si>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</si>
  <si>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</si>
  <si>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</si>
  <si>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</si>
  <si>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</si>
  <si>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</si>
  <si>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</si>
  <si>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</si>
  <si>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</si>
  <si>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</si>
  <si>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</si>
  <si>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</si>
  <si>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</si>
  <si>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</si>
  <si>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</si>
  <si>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</si>
  <si>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</si>
  <si>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</si>
  <si>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</si>
  <si>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</si>
  <si>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</si>
  <si>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</si>
  <si>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</si>
  <si>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</si>
  <si>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</si>
  <si>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</si>
  <si>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</si>
  <si>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</si>
  <si>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</si>
  <si>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</si>
  <si>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</si>
  <si>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</si>
  <si>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</si>
  <si>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</si>
  <si>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</si>
  <si>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</si>
  <si>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</si>
  <si>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</si>
  <si>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</si>
  <si>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</si>
  <si>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</si>
  <si>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</si>
  <si>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</si>
  <si>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</si>
  <si>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</si>
  <si>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</si>
  <si>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</si>
  <si>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</si>
  <si>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</si>
  <si>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</si>
  <si>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</si>
  <si>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</si>
  <si>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</si>
  <si>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</si>
  <si>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</si>
  <si>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</si>
  <si>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</si>
  <si>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</si>
  <si>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</si>
  <si>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</si>
  <si>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</si>
  <si>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</si>
  <si>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</si>
  <si>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</si>
  <si>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</si>
  <si>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</si>
  <si>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</si>
  <si>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</si>
  <si>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</si>
  <si>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</si>
  <si>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</si>
  <si>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</si>
  <si>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</si>
  <si>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</si>
  <si>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</si>
  <si>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</si>
  <si>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</si>
  <si>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</si>
  <si>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</si>
  <si>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</si>
  <si>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</si>
  <si>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</si>
  <si>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</si>
  <si>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</si>
  <si>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</si>
  <si>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</si>
  <si>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</si>
  <si>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</si>
  <si>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</si>
  <si>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</si>
  <si>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</si>
  <si>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</si>
  <si>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</si>
  <si>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</si>
  <si>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</si>
  <si>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</si>
  <si>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</si>
  <si>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</si>
  <si>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</si>
  <si>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</si>
  <si>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</si>
  <si>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</si>
  <si>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</si>
  <si>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</si>
  <si>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</si>
  <si>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</si>
  <si>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</si>
  <si>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</si>
  <si>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</si>
  <si>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</si>
  <si>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</si>
  <si>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</si>
  <si>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</si>
  <si>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</si>
  <si>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</si>
  <si>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</si>
  <si>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</si>
  <si>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</si>
  <si>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</si>
  <si>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</si>
  <si>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</si>
  <si>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</si>
  <si>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</si>
  <si>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</si>
  <si>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</si>
  <si>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</si>
  <si>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</si>
  <si>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</si>
  <si>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</si>
  <si>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</si>
  <si>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</si>
  <si>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</si>
  <si>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</si>
  <si>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</si>
  <si>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</si>
  <si>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</si>
  <si>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</si>
  <si>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</si>
  <si>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</si>
  <si>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</si>
  <si>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</si>
  <si>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</si>
  <si>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</si>
  <si>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</si>
  <si>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</si>
  <si>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</si>
  <si>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</si>
  <si>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</si>
  <si>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</si>
  <si>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</si>
  <si>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</si>
  <si>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</si>
  <si>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</si>
  <si>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</si>
  <si>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</si>
  <si>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</si>
  <si>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</si>
  <si>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</si>
  <si>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</si>
  <si>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</si>
  <si>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</si>
  <si>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</si>
  <si>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</si>
  <si>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</si>
  <si>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</si>
  <si>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</si>
  <si>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</si>
  <si>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</si>
  <si>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</si>
  <si>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</si>
  <si>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</si>
  <si>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</si>
  <si>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</si>
  <si>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</si>
  <si>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</si>
  <si>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</si>
  <si>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</si>
  <si>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</si>
  <si>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</si>
  <si>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</si>
  <si>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</si>
  <si>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</si>
  <si>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</si>
  <si>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</si>
  <si>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</si>
  <si>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</si>
  <si>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</si>
  <si>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</si>
  <si>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</si>
  <si>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</si>
  <si>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</si>
  <si>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</si>
  <si>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</si>
  <si>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</si>
  <si>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</si>
  <si>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</si>
  <si>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</si>
  <si>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</si>
  <si>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</si>
  <si>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</si>
  <si>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</si>
  <si>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</si>
  <si>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</si>
  <si>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</si>
  <si>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</si>
  <si>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</si>
  <si>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</si>
  <si>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</si>
  <si>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</si>
  <si>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</si>
  <si>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</si>
  <si>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</si>
  <si>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</si>
  <si>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</si>
  <si>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</si>
  <si>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</si>
  <si>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</si>
  <si>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</si>
  <si>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</si>
  <si>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</si>
  <si>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</si>
  <si>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</si>
  <si>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</si>
  <si>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</si>
  <si>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</si>
  <si>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</si>
  <si>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</si>
  <si>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</si>
  <si>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</si>
  <si>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</si>
  <si>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</si>
  <si>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</si>
  <si>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</si>
  <si>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</si>
  <si>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</si>
  <si>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</si>
  <si>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</si>
  <si>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</si>
  <si>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</si>
  <si>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</si>
  <si>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</si>
  <si>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</si>
  <si>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</si>
  <si>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</si>
  <si>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</si>
  <si>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</si>
  <si>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</si>
  <si>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</si>
  <si>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</si>
  <si>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</si>
  <si>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</si>
  <si>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</si>
  <si>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</si>
  <si>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</si>
  <si>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</si>
  <si>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</si>
  <si>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</si>
  <si>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</si>
  <si>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</si>
  <si>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</si>
  <si>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</si>
  <si>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</si>
  <si>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</si>
  <si>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</si>
  <si>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</si>
  <si>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</si>
  <si>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</si>
  <si>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</si>
  <si>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</si>
  <si>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</si>
  <si>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</si>
  <si>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</si>
  <si>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</si>
  <si>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</si>
  <si>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</si>
  <si>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</si>
  <si>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</si>
  <si>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</si>
  <si>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</si>
  <si>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</si>
  <si>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</si>
  <si>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</si>
  <si>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</si>
  <si>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</si>
  <si>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</si>
  <si>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</si>
  <si>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</si>
  <si>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</si>
  <si>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</si>
  <si>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</si>
  <si>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</si>
  <si>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</si>
  <si>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</si>
  <si>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</si>
  <si>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</si>
  <si>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</si>
  <si>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</si>
  <si>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</si>
  <si>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</si>
  <si>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</si>
  <si>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</si>
  <si>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</si>
  <si>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</si>
  <si>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</si>
  <si>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</si>
  <si>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</si>
  <si>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</si>
  <si>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</si>
  <si>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</si>
  <si>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</si>
  <si>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</si>
  <si>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</si>
  <si>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</si>
  <si>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</si>
  <si>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</si>
  <si>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</si>
  <si>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</si>
  <si>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</si>
  <si>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</si>
  <si>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</si>
  <si>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</si>
  <si>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</si>
  <si>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</si>
  <si>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</si>
  <si>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</si>
  <si>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</si>
  <si>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</si>
  <si>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</si>
  <si>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</si>
  <si>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</si>
  <si>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</si>
  <si>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</si>
  <si>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</si>
  <si>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</si>
  <si>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</si>
  <si>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</si>
  <si>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</si>
  <si>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</si>
  <si>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</si>
  <si>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</si>
  <si>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</si>
  <si>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</si>
  <si>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</si>
  <si>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</si>
  <si>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</si>
  <si>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</si>
  <si>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</si>
  <si>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</si>
  <si>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</si>
  <si>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</si>
  <si>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</si>
  <si>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</si>
  <si>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</si>
  <si>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</si>
  <si>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</si>
  <si>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</si>
  <si>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</si>
  <si>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</si>
  <si>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</si>
  <si>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</si>
  <si>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</si>
  <si>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</si>
  <si>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</si>
  <si>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</si>
  <si>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</si>
  <si>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</si>
  <si>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</si>
  <si>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</si>
  <si>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</si>
  <si>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</si>
  <si>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</si>
  <si>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</si>
  <si>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</si>
  <si>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</si>
  <si>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</si>
  <si>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</si>
  <si>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</si>
  <si>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</si>
  <si>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</si>
  <si>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</si>
  <si>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</si>
  <si>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</si>
  <si>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</si>
  <si>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</si>
  <si>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</si>
  <si>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</si>
  <si>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</si>
  <si>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</si>
  <si>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</si>
  <si>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</si>
  <si>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</si>
  <si>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</si>
  <si>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</si>
  <si>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</si>
  <si>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</si>
  <si>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</si>
  <si>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</si>
  <si>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</si>
  <si>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</si>
  <si>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</si>
  <si>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</si>
  <si>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</si>
  <si>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</si>
  <si>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</si>
  <si>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</si>
  <si>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</si>
  <si>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</si>
  <si>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</si>
  <si>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</si>
  <si>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</si>
  <si>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</si>
  <si>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</si>
  <si>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</si>
  <si>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</si>
  <si>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</si>
  <si>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</si>
  <si>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</si>
  <si>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</si>
  <si>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</si>
  <si>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</si>
  <si>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</si>
  <si>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</si>
  <si>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</si>
  <si>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</si>
  <si>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</si>
  <si>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</si>
  <si>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</si>
  <si>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</si>
  <si>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</si>
  <si>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</si>
  <si>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</si>
  <si>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</si>
  <si>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</si>
  <si>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</si>
  <si>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</si>
  <si>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</si>
  <si>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</si>
  <si>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</si>
  <si>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</si>
  <si>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</si>
  <si>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</si>
  <si>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</si>
  <si>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</si>
  <si>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</si>
  <si>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</si>
  <si>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</si>
  <si>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</si>
  <si>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</si>
  <si>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</si>
  <si>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</si>
  <si>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</si>
  <si>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</si>
  <si>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</si>
  <si>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</si>
  <si>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</si>
  <si>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</si>
  <si>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</si>
  <si>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</si>
  <si>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</si>
  <si>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</si>
  <si>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</si>
  <si>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</si>
  <si>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</si>
  <si>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</si>
  <si>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</si>
  <si>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</si>
  <si>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</si>
  <si>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</si>
  <si>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</si>
  <si>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</si>
  <si>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</si>
  <si>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</si>
  <si>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</si>
  <si>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</si>
  <si>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</si>
  <si>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</si>
  <si>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</si>
  <si>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</si>
  <si>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</si>
  <si>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</si>
  <si>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</si>
  <si>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</si>
  <si>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</si>
  <si>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</si>
  <si>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</si>
  <si>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</si>
  <si>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</si>
  <si>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</si>
  <si>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</si>
  <si>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</si>
  <si>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</si>
  <si>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</si>
  <si>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</si>
  <si>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</si>
  <si>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</si>
  <si>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</si>
  <si>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</si>
  <si>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</si>
  <si>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</si>
  <si>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</si>
  <si>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</si>
  <si>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</si>
  <si>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</si>
  <si>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</si>
  <si>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</si>
  <si>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</si>
  <si>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</si>
  <si>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</si>
  <si>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</si>
  <si>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</si>
  <si>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</si>
  <si>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</si>
  <si>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</si>
  <si>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</si>
  <si>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</si>
  <si>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</si>
  <si>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</si>
  <si>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</si>
  <si>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</si>
  <si>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</si>
  <si>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</si>
  <si>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</si>
  <si>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</si>
  <si>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</si>
  <si>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</si>
  <si>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</si>
  <si>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</si>
  <si>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</si>
  <si>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</si>
  <si>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</si>
  <si>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</si>
  <si>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</si>
  <si>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</si>
  <si>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</si>
  <si>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</si>
  <si>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</si>
  <si>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</si>
  <si>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</si>
  <si>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</si>
  <si>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</si>
  <si>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</si>
  <si>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</si>
  <si>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</si>
  <si>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</si>
  <si>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</si>
  <si>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</si>
  <si>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</si>
  <si>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</si>
  <si>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</si>
  <si>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</si>
  <si>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</si>
  <si>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</si>
  <si>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</si>
  <si>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</si>
  <si>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</si>
  <si>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</si>
  <si>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</si>
  <si>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</si>
  <si>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</si>
  <si>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</si>
  <si>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</si>
  <si>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</si>
  <si>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</si>
  <si>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</si>
  <si>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</si>
  <si>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</si>
  <si>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</si>
  <si>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</si>
  <si>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</si>
  <si>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</si>
  <si>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</si>
  <si>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</si>
  <si>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</si>
  <si>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</si>
  <si>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</si>
  <si>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</si>
  <si>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</si>
  <si>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</si>
  <si>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</si>
  <si>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</si>
  <si>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</si>
  <si>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</si>
  <si>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</si>
  <si>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</si>
  <si>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</si>
  <si>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</si>
  <si>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</si>
  <si>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</si>
  <si>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</si>
  <si>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</si>
  <si>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</si>
  <si>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</si>
  <si>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</si>
  <si>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</si>
  <si>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</si>
  <si>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</si>
  <si>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</si>
  <si>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</si>
  <si>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</si>
  <si>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</si>
  <si>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</si>
  <si>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</si>
  <si>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</si>
  <si>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</si>
  <si>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</si>
  <si>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</si>
  <si>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</si>
  <si>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</si>
  <si>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</si>
  <si>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</si>
  <si>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</si>
  <si>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</si>
  <si>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</si>
  <si>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</si>
  <si>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</si>
  <si>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</si>
  <si>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</si>
  <si>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</si>
  <si>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</si>
  <si>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</si>
  <si>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</si>
  <si>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</si>
  <si>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</si>
  <si>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</si>
  <si>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</si>
  <si>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</si>
  <si>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</si>
  <si>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</si>
  <si>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</si>
  <si>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</si>
  <si>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</si>
  <si>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</si>
  <si>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</si>
  <si>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</si>
  <si>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</si>
  <si>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</si>
  <si>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</si>
  <si>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</si>
  <si>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</si>
  <si>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</si>
  <si>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</si>
  <si>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</si>
  <si>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</si>
  <si>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</si>
  <si>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</si>
  <si>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</si>
  <si>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</si>
  <si>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</si>
  <si>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</si>
  <si>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</si>
  <si>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</si>
  <si>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</si>
  <si>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</si>
  <si>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</si>
  <si>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</si>
  <si>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</si>
  <si>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</si>
  <si>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</si>
  <si>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</si>
  <si>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</si>
  <si>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</si>
  <si>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</si>
  <si>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</si>
  <si>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</si>
  <si>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</si>
  <si>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</si>
  <si>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</si>
  <si>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</si>
  <si>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</si>
  <si>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</si>
  <si>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</si>
  <si>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</si>
  <si>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</si>
  <si>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</si>
  <si>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</si>
  <si>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</si>
  <si>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</si>
  <si>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</si>
  <si>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</si>
  <si>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</si>
  <si>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</si>
  <si>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</si>
  <si>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</si>
  <si>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</si>
  <si>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</si>
  <si>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</si>
  <si>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</si>
  <si>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</si>
  <si>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</si>
  <si>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</si>
  <si>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</si>
  <si>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</si>
  <si>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</si>
  <si>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</si>
  <si>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</si>
  <si>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</si>
  <si>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</si>
  <si>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</si>
  <si>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</si>
  <si>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</si>
  <si>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</si>
  <si>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</si>
  <si>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</si>
  <si>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</si>
  <si>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</si>
  <si>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</si>
  <si>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</si>
  <si>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</si>
  <si>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</si>
  <si>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</si>
  <si>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</si>
  <si>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</si>
  <si>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</si>
  <si>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</si>
  <si>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</si>
  <si>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</si>
  <si>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</si>
  <si>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</si>
  <si>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</si>
  <si>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</si>
  <si>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</si>
  <si>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</si>
  <si>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</si>
  <si>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</si>
  <si>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</si>
  <si>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</si>
  <si>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</si>
  <si>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</si>
  <si>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</si>
  <si>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</si>
  <si>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</si>
  <si>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</si>
  <si>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</si>
  <si>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</si>
  <si>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</si>
  <si>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</si>
  <si>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</si>
  <si>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</si>
  <si>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</si>
  <si>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</si>
  <si>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</si>
  <si>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</si>
  <si>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</si>
  <si>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</si>
  <si>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</si>
  <si>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</si>
  <si>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</si>
  <si>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</si>
  <si>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</si>
  <si>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</si>
  <si>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</si>
  <si>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</si>
  <si>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</si>
  <si>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</si>
  <si>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</si>
  <si>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</si>
  <si>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</si>
  <si>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</si>
  <si>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</si>
  <si>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</si>
  <si>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</si>
  <si>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</si>
  <si>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</si>
  <si>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</si>
  <si>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</si>
  <si>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</si>
  <si>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</si>
  <si>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</si>
  <si>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</si>
  <si>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</si>
  <si>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</si>
  <si>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</si>
  <si>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</si>
  <si>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</si>
  <si>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</si>
  <si>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</si>
  <si>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</si>
  <si>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</si>
  <si>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</si>
  <si>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</si>
  <si>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</si>
  <si>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</si>
  <si>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</si>
  <si>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</si>
  <si>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</si>
  <si>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</si>
  <si>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</si>
  <si>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</si>
  <si>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</si>
  <si>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</si>
  <si>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</si>
  <si>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</si>
  <si>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</si>
  <si>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</si>
  <si>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</si>
  <si>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</si>
  <si>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</si>
  <si>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</si>
  <si>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</si>
  <si>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</si>
  <si>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</si>
  <si>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</si>
  <si>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</si>
  <si>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</si>
  <si>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</si>
  <si>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</si>
  <si>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</si>
  <si>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</si>
  <si>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</si>
  <si>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</si>
  <si>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</si>
  <si>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</si>
  <si>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</si>
  <si>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</si>
  <si>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</si>
  <si>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</si>
  <si>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</si>
  <si>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</si>
  <si>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</si>
  <si>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</si>
  <si>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</si>
  <si>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</si>
  <si>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</si>
  <si>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</si>
  <si>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</si>
  <si>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</si>
  <si>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</si>
  <si>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</si>
  <si>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</si>
  <si>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</si>
  <si>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</si>
  <si>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</si>
  <si>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</si>
  <si>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</si>
  <si>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</si>
  <si>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</si>
  <si>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</si>
  <si>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</si>
  <si>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</si>
  <si>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</si>
  <si>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</si>
  <si>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</si>
  <si>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</si>
  <si>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</si>
  <si>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</si>
  <si>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</si>
  <si>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</si>
  <si>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</si>
  <si>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</si>
  <si>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</si>
  <si>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</si>
  <si>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</si>
  <si>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</si>
  <si>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</si>
  <si>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</si>
  <si>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</si>
  <si>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</si>
  <si>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</si>
  <si>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</si>
  <si>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</si>
  <si>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</si>
  <si>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</si>
  <si>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</si>
  <si>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</si>
  <si>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</si>
  <si>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</si>
  <si>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</si>
  <si>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</si>
  <si>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</si>
  <si>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</si>
  <si>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</si>
  <si>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</si>
  <si>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</si>
  <si>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</si>
  <si>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</si>
  <si>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</si>
  <si>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</si>
  <si>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</si>
  <si>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</si>
  <si>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</si>
  <si>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</si>
  <si>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</si>
  <si>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</si>
  <si>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</si>
  <si>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</si>
  <si>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</si>
  <si>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</si>
  <si>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</si>
  <si>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</si>
  <si>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</si>
  <si>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</si>
  <si>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</si>
  <si>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</si>
  <si>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</si>
  <si>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</si>
  <si>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</si>
  <si>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</si>
  <si>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</si>
  <si>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</si>
  <si>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</si>
  <si>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</si>
  <si>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</si>
  <si>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</si>
  <si>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</si>
  <si>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</si>
  <si>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</si>
  <si>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</si>
  <si>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</si>
  <si>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</si>
  <si>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</si>
  <si>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</si>
  <si>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</si>
  <si>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</si>
  <si>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</si>
  <si>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</si>
  <si>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</si>
  <si>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</si>
  <si>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</si>
  <si>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</si>
  <si>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</si>
  <si>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</si>
  <si>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</si>
  <si>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</si>
  <si>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</si>
  <si>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</si>
  <si>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</si>
  <si>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</si>
  <si>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</si>
  <si>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</si>
  <si>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</si>
  <si>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</si>
  <si>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</si>
  <si>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</si>
  <si>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</si>
  <si>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</si>
  <si>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</si>
  <si>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</si>
  <si>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</si>
  <si>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</si>
  <si>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</si>
  <si>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</si>
  <si>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</si>
  <si>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</si>
  <si>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</si>
  <si>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</si>
  <si>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</si>
  <si>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</si>
  <si>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</si>
  <si>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</si>
  <si>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</si>
  <si>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</si>
  <si>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</si>
  <si>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</si>
  <si>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</si>
  <si>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</si>
  <si>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</si>
  <si>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</si>
  <si>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</si>
  <si>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</si>
  <si>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</si>
  <si>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</si>
  <si>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</si>
  <si>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</si>
  <si>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</si>
  <si>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</si>
  <si>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</si>
  <si>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</si>
  <si>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</si>
  <si>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</si>
  <si>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</si>
  <si>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</si>
  <si>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</si>
  <si>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</si>
  <si>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</si>
  <si>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</si>
  <si>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</si>
  <si>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</si>
  <si>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</si>
  <si>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</si>
  <si>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</si>
  <si>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</si>
  <si>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</si>
  <si>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</si>
  <si>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</si>
  <si>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</si>
  <si>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</si>
  <si>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</si>
  <si>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</si>
  <si>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</si>
  <si>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</si>
  <si>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</si>
  <si>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</si>
  <si>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</si>
  <si>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</si>
  <si>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</si>
  <si>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</si>
  <si>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</si>
  <si>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</si>
  <si>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</si>
  <si>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</si>
  <si>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</si>
  <si>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</si>
  <si>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</si>
  <si>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</si>
  <si>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</si>
  <si>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</si>
  <si>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</si>
  <si>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</si>
  <si>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</si>
  <si>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</si>
  <si>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</si>
  <si>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</si>
  <si>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</si>
  <si>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</si>
  <si>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</si>
  <si>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</si>
  <si>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</si>
  <si>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</si>
  <si>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</si>
  <si>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</si>
  <si>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</si>
  <si>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</si>
  <si>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</si>
  <si>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</si>
  <si>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</si>
  <si>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</si>
  <si>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</si>
  <si>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</si>
  <si>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</si>
  <si>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</si>
  <si>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</si>
  <si>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</si>
  <si>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</si>
  <si>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</si>
  <si>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</si>
  <si>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</si>
  <si>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</si>
  <si>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</si>
  <si>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</si>
  <si>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</si>
  <si>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</si>
  <si>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</si>
  <si>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</si>
  <si>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</si>
  <si>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</si>
  <si>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</si>
  <si>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</si>
  <si>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</si>
  <si>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</si>
  <si>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</si>
  <si>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</si>
  <si>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</si>
  <si>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</si>
  <si>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</si>
  <si>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</si>
  <si>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</si>
  <si>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</si>
  <si>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</si>
  <si>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</si>
  <si>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</si>
  <si>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</si>
  <si>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</si>
  <si>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</si>
  <si>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</si>
  <si>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</si>
  <si>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</si>
  <si>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</si>
  <si>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</si>
  <si>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</si>
  <si>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</si>
  <si>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</si>
  <si>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</si>
  <si>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</si>
  <si>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</si>
  <si>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</si>
  <si>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</si>
  <si>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</si>
  <si>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</si>
  <si>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</si>
  <si>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</si>
  <si>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</si>
  <si>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</si>
  <si>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</si>
  <si>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</si>
  <si>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</si>
  <si>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</si>
  <si>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</si>
  <si>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</si>
  <si>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</si>
  <si>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</si>
  <si>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</si>
  <si>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</si>
  <si>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</si>
  <si>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</si>
  <si>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</si>
  <si>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</si>
  <si>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</si>
  <si>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</si>
  <si>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</si>
  <si>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</si>
  <si>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</si>
  <si>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</si>
  <si>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</si>
  <si>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</si>
  <si>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</si>
  <si>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</si>
  <si>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</si>
  <si>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</si>
  <si>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</si>
  <si>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</si>
  <si>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</si>
  <si>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</si>
  <si>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</si>
  <si>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</si>
  <si>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</si>
  <si>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</si>
  <si>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</si>
  <si>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</si>
  <si>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</si>
  <si>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</si>
  <si>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</si>
  <si>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</si>
  <si>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</si>
  <si>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</si>
  <si>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</si>
  <si>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</si>
  <si>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</si>
  <si>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</si>
  <si>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</si>
  <si>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</si>
  <si>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</si>
  <si>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</si>
  <si>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</si>
  <si>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</si>
  <si>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</si>
  <si>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</si>
  <si>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</si>
  <si>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</si>
  <si>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</si>
  <si>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</si>
  <si>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</si>
  <si>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</si>
  <si>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</si>
  <si>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</si>
  <si>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</si>
  <si>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</si>
  <si>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</si>
  <si>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</si>
  <si>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</si>
  <si>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</si>
  <si>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</si>
  <si>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</si>
  <si>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</si>
  <si>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</si>
  <si>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</si>
  <si>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</si>
  <si>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</si>
  <si>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</si>
  <si>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</si>
  <si>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</si>
  <si>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</si>
  <si>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</si>
  <si>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</si>
  <si>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</si>
  <si>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</si>
  <si>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</si>
  <si>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</si>
  <si>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</si>
  <si>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</si>
  <si>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</si>
  <si>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</si>
  <si>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</si>
  <si>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</si>
  <si>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</si>
  <si>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</si>
  <si>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</si>
  <si>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</si>
  <si>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</si>
  <si>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</si>
  <si>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</si>
  <si>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</si>
  <si>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</si>
  <si>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</si>
  <si>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</si>
  <si>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</si>
  <si>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</si>
  <si>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</si>
  <si>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</si>
  <si>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</si>
  <si>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</si>
  <si>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</si>
  <si>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</si>
  <si>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</si>
  <si>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</si>
  <si>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</si>
  <si>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</si>
  <si>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</si>
  <si>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</si>
  <si>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</si>
  <si>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</si>
  <si>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</si>
  <si>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</si>
  <si>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</si>
  <si>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</si>
  <si>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</si>
  <si>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</si>
  <si>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</si>
  <si>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</si>
  <si>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</si>
  <si>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</si>
  <si>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</si>
  <si>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</si>
  <si>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</si>
  <si>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</si>
  <si>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</si>
  <si>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</si>
  <si>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</si>
  <si>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</si>
  <si>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</si>
  <si>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</si>
  <si>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</si>
  <si>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</si>
  <si>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</si>
  <si>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</si>
  <si>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</si>
  <si>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</si>
  <si>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</si>
  <si>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</si>
  <si>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</si>
  <si>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</si>
  <si>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</si>
  <si>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</si>
  <si>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</si>
  <si>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</si>
  <si>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</si>
  <si>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</si>
  <si>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</si>
  <si>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</si>
  <si>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</si>
  <si>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</si>
  <si>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</si>
  <si>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</si>
  <si>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</si>
  <si>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</si>
  <si>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</si>
  <si>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</si>
  <si>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</si>
  <si>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</si>
  <si>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</si>
  <si>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</si>
  <si>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</si>
  <si>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</si>
  <si>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</si>
  <si>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</si>
  <si>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</si>
  <si>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</si>
  <si>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</si>
  <si>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</si>
  <si>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</si>
  <si>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</si>
  <si>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</si>
  <si>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</si>
  <si>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</si>
  <si>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</si>
  <si>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</si>
  <si>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</si>
  <si>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</si>
  <si>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</si>
  <si>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</si>
  <si>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</si>
  <si>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</si>
  <si>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</si>
  <si>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</si>
  <si>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</si>
  <si>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</si>
  <si>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</si>
  <si>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</si>
  <si>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</si>
  <si>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</si>
  <si>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</si>
  <si>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</si>
  <si>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</si>
  <si>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</si>
  <si>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</si>
  <si>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</si>
  <si>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</si>
  <si>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</si>
  <si>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</si>
  <si>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</si>
  <si>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</si>
  <si>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</si>
  <si>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</si>
  <si>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</si>
  <si>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</si>
  <si>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</si>
  <si>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</si>
  <si>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</si>
  <si>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</si>
  <si>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</si>
  <si>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</si>
  <si>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</si>
  <si>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</si>
  <si>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</si>
  <si>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</si>
  <si>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</si>
  <si>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</si>
  <si>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</si>
  <si>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</si>
  <si>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</si>
  <si>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</si>
  <si>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</si>
  <si>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</si>
  <si>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</si>
  <si>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</si>
  <si>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</si>
  <si>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</si>
  <si>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</si>
  <si>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</si>
  <si>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</si>
  <si>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</si>
  <si>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</si>
  <si>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</si>
  <si>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</si>
  <si>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</si>
  <si>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</si>
  <si>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</si>
  <si>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</si>
  <si>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</si>
  <si>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</si>
  <si>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</si>
  <si>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</si>
  <si>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</si>
  <si>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</si>
  <si>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</si>
  <si>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</si>
  <si>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</si>
  <si>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</si>
  <si>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</si>
  <si>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</si>
  <si>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</si>
  <si>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</si>
  <si>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</si>
  <si>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</si>
  <si>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</si>
  <si>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</si>
  <si>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</si>
  <si>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</si>
  <si>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</si>
  <si>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</si>
  <si>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</si>
  <si>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</si>
  <si>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</si>
  <si>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</si>
  <si>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</si>
  <si>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</si>
  <si>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</si>
  <si>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</si>
  <si>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</si>
  <si>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</si>
  <si>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</si>
  <si>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</si>
  <si>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</si>
  <si>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</si>
  <si>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</si>
  <si>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</si>
  <si>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</si>
  <si>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</si>
  <si>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</si>
  <si>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</si>
  <si>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</si>
  <si>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</si>
  <si>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</si>
  <si>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</si>
  <si>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</si>
  <si>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</si>
  <si>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</si>
  <si>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</si>
  <si>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</si>
  <si>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</si>
  <si>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</si>
  <si>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</si>
  <si>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</si>
  <si>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</si>
  <si>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</si>
  <si>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</si>
  <si>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</si>
  <si>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</si>
  <si>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</si>
  <si>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</si>
  <si>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</si>
  <si>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</si>
  <si>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</si>
  <si>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</si>
  <si>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</si>
  <si>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</si>
  <si>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</si>
  <si>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</si>
  <si>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</si>
  <si>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</si>
  <si>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</si>
  <si>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</si>
  <si>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</si>
  <si>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</si>
  <si>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</si>
  <si>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</si>
  <si>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</si>
  <si>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</si>
  <si>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</si>
  <si>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</si>
  <si>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</si>
  <si>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</si>
  <si>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</si>
  <si>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</si>
  <si>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</si>
  <si>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</si>
  <si>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</si>
  <si>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</si>
  <si>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</si>
  <si>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</si>
  <si>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</si>
  <si>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</si>
  <si>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</si>
  <si>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</si>
  <si>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</si>
  <si>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</si>
  <si>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</si>
  <si>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</si>
  <si>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</si>
  <si>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</si>
  <si>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</si>
  <si>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</si>
  <si>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</si>
  <si>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</si>
  <si>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</si>
  <si>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</si>
  <si>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</si>
  <si>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</si>
  <si>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</si>
  <si>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</si>
  <si>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</si>
  <si>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</si>
  <si>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</si>
  <si>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</si>
  <si>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</si>
  <si>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</si>
  <si>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</si>
  <si>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</si>
  <si>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</si>
  <si>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</si>
  <si>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</si>
  <si>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</si>
  <si>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</si>
  <si>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</si>
  <si>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</si>
  <si>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</si>
  <si>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</si>
  <si>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</si>
  <si>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</si>
  <si>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</si>
  <si>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</si>
  <si>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</si>
  <si>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</si>
  <si>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</si>
  <si>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</si>
  <si>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</si>
  <si>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</si>
  <si>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</si>
  <si>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</si>
  <si>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</si>
  <si>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</si>
  <si>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</si>
  <si>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</si>
  <si>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</si>
  <si>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</si>
  <si>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</si>
  <si>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</si>
  <si>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</si>
  <si>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</si>
  <si>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</si>
  <si>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</si>
  <si>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</si>
  <si>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</si>
  <si>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</si>
  <si>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</si>
  <si>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</si>
  <si>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</si>
  <si>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</si>
  <si>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</si>
  <si>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</si>
  <si>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</si>
  <si>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</si>
  <si>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</si>
  <si>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</si>
  <si>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</si>
  <si>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</si>
  <si>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</si>
  <si>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</si>
  <si>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</si>
  <si>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</si>
  <si>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</si>
  <si>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</si>
  <si>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</si>
  <si>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</si>
  <si>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</si>
  <si>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</si>
  <si>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</si>
  <si>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</si>
  <si>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</si>
  <si>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</si>
  <si>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</si>
  <si>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</si>
  <si>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</si>
  <si>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</si>
  <si>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</si>
  <si>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</si>
  <si>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</si>
  <si>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</si>
  <si>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</si>
  <si>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</si>
  <si>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</si>
  <si>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</si>
  <si>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</si>
  <si>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</si>
  <si>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</si>
  <si>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</si>
  <si>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</si>
  <si>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</si>
  <si>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</si>
  <si>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</si>
  <si>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</si>
  <si>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</si>
  <si>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</si>
  <si>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</si>
  <si>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</si>
  <si>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</si>
  <si>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</si>
  <si>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</si>
  <si>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</si>
  <si>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</si>
  <si>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</si>
  <si>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</si>
  <si>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</si>
  <si>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</si>
  <si>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</si>
  <si>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</si>
  <si>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</si>
  <si>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</si>
  <si>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</si>
  <si>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</si>
  <si>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</si>
  <si>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</si>
  <si>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</si>
  <si>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</si>
  <si>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</si>
  <si>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</si>
  <si>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</si>
  <si>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</si>
  <si>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</si>
  <si>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</si>
  <si>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</si>
  <si>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</si>
  <si>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</si>
  <si>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</si>
  <si>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</si>
  <si>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</si>
  <si>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</si>
  <si>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</si>
  <si>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</si>
  <si>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</si>
  <si>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</si>
  <si>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</si>
  <si>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</si>
  <si>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</si>
  <si>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</si>
  <si>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</si>
  <si>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</si>
  <si>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</si>
  <si>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</si>
  <si>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</si>
  <si>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</si>
  <si>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</si>
  <si>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</si>
  <si>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</si>
  <si>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</si>
  <si>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</si>
  <si>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</si>
  <si>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</si>
  <si>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</si>
  <si>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</si>
  <si>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</si>
  <si>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</si>
  <si>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</si>
  <si>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</si>
  <si>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</si>
  <si>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</si>
  <si>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</si>
  <si>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</si>
  <si>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</si>
  <si>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</si>
  <si>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</si>
  <si>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</si>
  <si>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</si>
  <si>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</si>
  <si>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</si>
  <si>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</si>
  <si>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</si>
  <si>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</si>
  <si>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</si>
  <si>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</si>
  <si>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</si>
  <si>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</si>
  <si>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</si>
  <si>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</si>
  <si>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</si>
  <si>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</si>
  <si>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</si>
  <si>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</si>
  <si>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</si>
  <si>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</si>
  <si>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</si>
  <si>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</si>
  <si>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</si>
  <si>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</si>
  <si>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</si>
  <si>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</si>
  <si>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</si>
  <si>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</si>
  <si>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</si>
  <si>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</si>
  <si>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</si>
  <si>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</si>
  <si>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</si>
  <si>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</si>
  <si>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</si>
  <si>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</si>
  <si>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</si>
  <si>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</si>
  <si>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</si>
  <si>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</si>
  <si>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</si>
  <si>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</si>
  <si>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</si>
  <si>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</si>
  <si>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</si>
  <si>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</si>
  <si>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</si>
  <si>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</si>
  <si>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</si>
  <si>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</si>
  <si>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</si>
  <si>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</si>
  <si>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</si>
  <si>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</si>
  <si>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</si>
  <si>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</si>
  <si>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</si>
  <si>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</si>
  <si>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</si>
  <si>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</si>
  <si>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</si>
  <si>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</si>
  <si>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</si>
  <si>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</si>
  <si>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</si>
  <si>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</si>
  <si>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</si>
  <si>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</si>
  <si>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</si>
  <si>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</si>
  <si>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</si>
  <si>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</si>
  <si>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</si>
  <si>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</si>
  <si>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</si>
  <si>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</si>
  <si>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</si>
  <si>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</si>
  <si>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</si>
  <si>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</si>
  <si>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</si>
  <si>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</si>
  <si>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</si>
  <si>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</si>
  <si>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</si>
  <si>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</si>
  <si>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</si>
  <si>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</si>
  <si>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</si>
  <si>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</si>
  <si>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</si>
  <si>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</si>
  <si>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</si>
  <si>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</si>
  <si>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</si>
  <si>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</si>
  <si>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</si>
  <si>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</si>
  <si>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</si>
  <si>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</si>
  <si>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</si>
  <si>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</si>
  <si>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</si>
  <si>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</si>
  <si>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</si>
  <si>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</si>
  <si>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</si>
  <si>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</si>
  <si>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</si>
  <si>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</si>
  <si>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</si>
  <si>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</si>
  <si>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</si>
  <si>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</si>
  <si>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</si>
  <si>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</si>
  <si>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</si>
  <si>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</si>
  <si>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</si>
  <si>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</si>
  <si>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</si>
  <si>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</si>
  <si>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</si>
  <si>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</si>
  <si>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</si>
  <si>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</si>
  <si>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</si>
  <si>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</si>
  <si>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</si>
  <si>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</si>
  <si>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</si>
  <si>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</si>
  <si>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</si>
  <si>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</si>
  <si>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</si>
  <si>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</si>
  <si>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</si>
  <si>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</si>
  <si>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</si>
  <si>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</si>
  <si>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</si>
  <si>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</si>
  <si>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</si>
  <si>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</si>
  <si>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</si>
  <si>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</si>
  <si>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</si>
  <si>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</si>
  <si>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</si>
  <si>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</si>
  <si>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</si>
  <si>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</si>
  <si>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</si>
  <si>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</si>
  <si>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</si>
  <si>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</si>
  <si>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</si>
  <si>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</si>
  <si>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</si>
  <si>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</si>
  <si>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</si>
  <si>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</si>
  <si>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</si>
  <si>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</si>
  <si>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</si>
  <si>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</si>
  <si>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</si>
  <si>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</si>
  <si>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</si>
  <si>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</si>
  <si>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</si>
  <si>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</si>
  <si>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</si>
  <si>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</si>
  <si>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</si>
  <si>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</si>
  <si>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</si>
  <si>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</si>
  <si>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</si>
  <si>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</si>
  <si>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</si>
  <si>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</si>
  <si>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</si>
  <si>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</si>
  <si>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</si>
  <si>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</si>
  <si>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</si>
  <si>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</si>
  <si>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</si>
  <si>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</si>
  <si>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</si>
  <si>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</si>
  <si>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</si>
  <si>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</si>
  <si>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</si>
  <si>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</si>
  <si>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</si>
  <si>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</si>
  <si>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</si>
  <si>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</si>
  <si>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</si>
  <si>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</si>
  <si>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</si>
  <si>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</si>
  <si>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</si>
  <si>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</si>
  <si>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</si>
  <si>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</si>
  <si>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</si>
  <si>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</si>
  <si>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</si>
  <si>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</si>
  <si>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</si>
  <si>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</si>
  <si>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</si>
  <si>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</si>
  <si>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</si>
  <si>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</si>
  <si>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</si>
  <si>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</si>
  <si>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</si>
  <si>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</si>
  <si>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</si>
  <si>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</si>
  <si>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</si>
  <si>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</si>
  <si>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</si>
  <si>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</si>
  <si>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</si>
  <si>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</si>
  <si>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</si>
  <si>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</si>
  <si>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</si>
  <si>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</si>
  <si>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</si>
  <si>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</si>
  <si>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</si>
  <si>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</si>
  <si>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</si>
  <si>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</si>
  <si>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</si>
  <si>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</si>
  <si>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</si>
  <si>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</si>
  <si>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</si>
  <si>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</si>
  <si>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</si>
  <si>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</si>
  <si>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</si>
  <si>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</si>
  <si>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</si>
  <si>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</si>
  <si>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</si>
  <si>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</si>
  <si>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</si>
  <si>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</si>
  <si>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</si>
  <si>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</si>
  <si>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</si>
  <si>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</si>
  <si>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</si>
  <si>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</si>
  <si>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</si>
  <si>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</si>
  <si>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</si>
  <si>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</si>
  <si>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</si>
  <si>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</si>
  <si>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</si>
  <si>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</si>
  <si>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</si>
  <si>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</si>
  <si>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</si>
  <si>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</si>
  <si>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</si>
  <si>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</si>
  <si>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</si>
  <si>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</si>
  <si>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</si>
  <si>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</si>
  <si>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</si>
  <si>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</si>
  <si>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</si>
  <si>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</si>
  <si>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</si>
  <si>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</si>
  <si>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</si>
  <si>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</si>
  <si>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</si>
  <si>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</si>
  <si>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</si>
  <si>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</si>
  <si>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</si>
  <si>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</si>
  <si>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</si>
  <si>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</si>
  <si>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</si>
  <si>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</si>
  <si>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</si>
  <si>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</si>
  <si>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</si>
  <si>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</si>
  <si>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</si>
  <si>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</si>
  <si>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</si>
  <si>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</si>
  <si>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</si>
  <si>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</si>
  <si>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</si>
  <si>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</si>
  <si>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</si>
  <si>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</si>
  <si>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</si>
  <si>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</si>
  <si>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</si>
  <si>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</si>
  <si>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</si>
  <si>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</si>
  <si>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</si>
  <si>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</si>
  <si>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</si>
  <si>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</si>
  <si>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</si>
  <si>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</si>
  <si>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</si>
  <si>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</si>
  <si>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</si>
  <si>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</si>
  <si>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</si>
  <si>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</si>
  <si>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</si>
  <si>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</si>
  <si>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</si>
  <si>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</si>
  <si>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</si>
  <si>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</si>
  <si>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</si>
  <si>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</si>
  <si>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</si>
  <si>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</si>
  <si>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</si>
  <si>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</si>
  <si>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</si>
  <si>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</si>
  <si>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</si>
  <si>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</si>
  <si>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</si>
  <si>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</si>
  <si>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</si>
  <si>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</si>
  <si>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</si>
  <si>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</si>
  <si>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</si>
  <si>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</si>
  <si>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</si>
  <si>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</si>
  <si>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</si>
  <si>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</si>
  <si>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</si>
  <si>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</si>
  <si>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</si>
  <si>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</si>
  <si>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</si>
  <si>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</si>
  <si>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</si>
  <si>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</si>
  <si>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</si>
  <si>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</si>
  <si>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</si>
  <si>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</si>
  <si>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</si>
  <si>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</si>
  <si>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</si>
  <si>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</si>
  <si>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</si>
  <si>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</si>
  <si>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</si>
  <si>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</si>
  <si>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</si>
  <si>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</si>
  <si>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</si>
  <si>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</si>
  <si>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</si>
  <si>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</si>
  <si>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</si>
  <si>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</si>
  <si>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</si>
  <si>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</si>
  <si>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</si>
  <si>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</si>
  <si>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</si>
  <si>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</si>
  <si>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</si>
  <si>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</si>
  <si>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</si>
  <si>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</si>
  <si>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</si>
  <si>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</si>
  <si>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</si>
  <si>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</si>
  <si>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</si>
  <si>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</si>
  <si>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</si>
  <si>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</si>
  <si>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</si>
  <si>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</si>
  <si>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</si>
  <si>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</si>
  <si>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</si>
  <si>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</si>
  <si>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</si>
  <si>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</si>
  <si>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</si>
  <si>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</si>
  <si>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</si>
  <si>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</si>
  <si>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</si>
  <si>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</si>
  <si>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</si>
  <si>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</si>
  <si>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</si>
  <si>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</si>
  <si>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</si>
  <si>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</si>
  <si>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</si>
  <si>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</si>
  <si>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</si>
  <si>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</si>
  <si>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</si>
  <si>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</si>
  <si>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</si>
  <si>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</si>
  <si>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</si>
  <si>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</si>
  <si>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</si>
  <si>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</si>
  <si>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</si>
  <si>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</si>
  <si>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</si>
  <si>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</si>
  <si>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</si>
  <si>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</si>
  <si>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</si>
  <si>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</si>
  <si>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</si>
  <si>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</si>
  <si>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</si>
  <si>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</si>
  <si>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</si>
  <si>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</si>
  <si>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</si>
  <si>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</si>
  <si>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</si>
  <si>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</si>
  <si>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</si>
  <si>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</si>
  <si>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</si>
  <si>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</si>
  <si>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</si>
  <si>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</si>
  <si>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</si>
  <si>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</si>
  <si>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</si>
  <si>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</si>
  <si>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</si>
  <si>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</si>
  <si>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</si>
  <si>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</si>
  <si>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</si>
  <si>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</si>
  <si>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</si>
  <si>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</si>
  <si>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</si>
  <si>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</si>
  <si>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</si>
  <si>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</si>
  <si>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</si>
  <si>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</si>
  <si>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</si>
  <si>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</si>
  <si>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</si>
  <si>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</si>
  <si>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</si>
  <si>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</si>
  <si>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</si>
  <si>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</si>
  <si>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</si>
  <si>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</si>
  <si>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</si>
  <si>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</si>
  <si>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</si>
  <si>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</si>
  <si>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</si>
  <si>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</si>
  <si>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</si>
  <si>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</si>
  <si>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</si>
  <si>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</si>
  <si>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</si>
  <si>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</si>
  <si>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</si>
  <si>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</si>
  <si>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</si>
  <si>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</si>
  <si>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</si>
  <si>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</si>
  <si>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</si>
  <si>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</si>
  <si>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</si>
  <si>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</si>
  <si>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</si>
  <si>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</si>
  <si>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</si>
  <si>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</si>
  <si>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</si>
  <si>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</si>
  <si>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</si>
  <si>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</si>
  <si>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</si>
  <si>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</si>
  <si>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</si>
  <si>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</si>
  <si>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</si>
  <si>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</si>
  <si>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</si>
  <si>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</si>
  <si>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</si>
  <si>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</si>
  <si>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</si>
  <si>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</si>
  <si>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</si>
  <si>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</si>
  <si>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</si>
  <si>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</si>
  <si>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</si>
  <si>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</si>
  <si>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</si>
  <si>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</si>
  <si>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</si>
  <si>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</si>
  <si>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</si>
  <si>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</si>
  <si>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</si>
  <si>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</si>
  <si>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</si>
  <si>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</si>
  <si>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</si>
  <si>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</si>
  <si>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</si>
  <si>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</si>
  <si>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</si>
  <si>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</si>
  <si>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</si>
  <si>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</si>
  <si>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</si>
  <si>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</si>
  <si>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</si>
  <si>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</si>
  <si>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</si>
  <si>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</si>
  <si>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</si>
  <si>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</si>
  <si>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</si>
  <si>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</si>
  <si>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</si>
  <si>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</si>
  <si>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</si>
  <si>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</si>
  <si>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</si>
  <si>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</si>
  <si>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</si>
  <si>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</si>
  <si>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</si>
  <si>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</si>
  <si>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</si>
  <si>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</si>
  <si>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</si>
  <si>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</si>
  <si>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</si>
  <si>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</si>
  <si>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</si>
  <si>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</si>
  <si>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</si>
  <si>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</si>
  <si>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</si>
  <si>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</si>
  <si>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</si>
  <si>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</si>
  <si>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</si>
  <si>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</si>
  <si>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</si>
  <si>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</si>
  <si>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</si>
  <si>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</si>
  <si>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</si>
  <si>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</si>
  <si>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</si>
  <si>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</si>
  <si>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</si>
  <si>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</si>
  <si>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</si>
  <si>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</si>
  <si>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</si>
  <si>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</si>
  <si>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</si>
  <si>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</si>
  <si>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</si>
  <si>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</si>
  <si>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</si>
  <si>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</si>
  <si>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</si>
  <si>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</si>
  <si>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</si>
  <si>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</si>
  <si>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</si>
  <si>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</si>
  <si>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</si>
  <si>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</si>
  <si>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</si>
  <si>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</si>
  <si>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</si>
  <si>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</si>
  <si>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</si>
  <si>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</si>
  <si>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</si>
  <si>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</si>
  <si>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</si>
  <si>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</si>
  <si>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</si>
  <si>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</si>
  <si>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</si>
  <si>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</si>
  <si>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</si>
  <si>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</si>
  <si>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</si>
  <si>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</si>
  <si>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</si>
  <si>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</si>
  <si>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</si>
  <si>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</si>
  <si>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</si>
  <si>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</si>
  <si>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</si>
  <si>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</si>
  <si>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</si>
  <si>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</si>
  <si>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</si>
  <si>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</si>
  <si>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</si>
  <si>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</si>
  <si>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</si>
  <si>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</si>
  <si>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</si>
  <si>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</si>
  <si>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</si>
  <si>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</si>
  <si>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</si>
  <si>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</si>
  <si>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</si>
  <si>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</si>
  <si>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</si>
  <si>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</si>
  <si>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</si>
  <si>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</si>
  <si>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</si>
  <si>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</si>
  <si>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</si>
  <si>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</si>
  <si>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</si>
  <si>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</si>
  <si>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</si>
  <si>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</si>
  <si>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</si>
  <si>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</si>
  <si>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</si>
  <si>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</si>
  <si>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</si>
  <si>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</si>
  <si>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</si>
  <si>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</si>
  <si>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</si>
  <si>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</si>
  <si>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</si>
  <si>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</si>
  <si>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</si>
  <si>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</si>
  <si>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</si>
  <si>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</si>
  <si>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</si>
  <si>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</si>
  <si>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</si>
  <si>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</si>
  <si>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</si>
  <si>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</si>
  <si>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</si>
  <si>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</si>
  <si>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</si>
  <si>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</si>
  <si>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</si>
  <si>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</si>
  <si>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</si>
  <si>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</si>
  <si>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</si>
  <si>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</si>
  <si>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</si>
  <si>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</si>
  <si>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</si>
  <si>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</si>
  <si>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</si>
  <si>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</si>
  <si>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</si>
  <si>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</si>
  <si>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</si>
  <si>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</si>
  <si>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</si>
  <si>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</si>
  <si>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</si>
  <si>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</si>
  <si>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</si>
  <si>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</si>
  <si>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</si>
  <si>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</si>
  <si>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</si>
  <si>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</si>
  <si>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</si>
  <si>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</si>
  <si>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</si>
  <si>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</si>
  <si>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</si>
  <si>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</si>
  <si>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</si>
  <si>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</si>
  <si>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</si>
  <si>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</si>
  <si>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</si>
  <si>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</si>
  <si>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</si>
  <si>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</si>
  <si>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</si>
  <si>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</si>
  <si>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</si>
  <si>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</si>
  <si>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</si>
  <si>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</si>
  <si>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</si>
  <si>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</si>
  <si>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</si>
  <si>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</si>
  <si>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</si>
  <si>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</si>
  <si>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</si>
  <si>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</si>
  <si>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</si>
  <si>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</si>
  <si>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</si>
  <si>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</si>
  <si>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</si>
  <si>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</si>
  <si>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</si>
  <si>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</si>
  <si>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</si>
  <si>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</si>
  <si>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</si>
  <si>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</si>
  <si>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</si>
  <si>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</si>
  <si>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</si>
  <si>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</si>
  <si>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</si>
  <si>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</si>
  <si>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</si>
  <si>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</si>
  <si>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</si>
  <si>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</si>
  <si>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</si>
  <si>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</si>
  <si>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</si>
  <si>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</si>
  <si>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</si>
  <si>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</si>
  <si>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</si>
  <si>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</si>
  <si>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</si>
  <si>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</si>
  <si>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</si>
  <si>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</si>
  <si>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</si>
  <si>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</si>
  <si>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</si>
  <si>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</si>
  <si>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</si>
  <si>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</si>
  <si>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</si>
  <si>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</si>
  <si>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</si>
  <si>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</si>
  <si>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</si>
  <si>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</si>
  <si>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</si>
  <si>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</si>
  <si>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</si>
  <si>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</si>
  <si>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</si>
  <si>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</si>
  <si>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</si>
  <si>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</si>
  <si>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</si>
  <si>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</si>
  <si>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</si>
  <si>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</si>
  <si>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</si>
  <si>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</si>
  <si>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</si>
  <si>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</si>
  <si>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</si>
  <si>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</si>
  <si>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</si>
  <si>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</si>
  <si>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</si>
  <si>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</si>
  <si>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</si>
  <si>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</si>
  <si>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</si>
  <si>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</si>
  <si>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</si>
  <si>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</si>
  <si>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</si>
  <si>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</si>
  <si>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</si>
  <si>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</si>
  <si>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</si>
  <si>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</si>
  <si>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</si>
  <si>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</si>
  <si>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</si>
  <si>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</si>
  <si>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</si>
  <si>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</si>
  <si>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</si>
  <si>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</si>
  <si>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</si>
  <si>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</si>
  <si>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</si>
  <si>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</si>
  <si>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</si>
  <si>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</si>
  <si>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</si>
  <si>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</si>
  <si>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</si>
  <si>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</si>
  <si>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</si>
  <si>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</si>
  <si>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</si>
  <si>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</si>
  <si>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</si>
  <si>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</si>
  <si>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</si>
  <si>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</si>
  <si>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</si>
  <si>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</si>
  <si>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</si>
  <si>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</si>
  <si>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</si>
  <si>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</si>
  <si>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</si>
  <si>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</si>
  <si>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</si>
  <si>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</si>
  <si>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</si>
  <si>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</si>
  <si>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</si>
  <si>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</si>
  <si>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</si>
  <si>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</si>
  <si>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</si>
  <si>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</si>
  <si>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</si>
  <si>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</si>
  <si>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</si>
  <si>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</si>
  <si>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</si>
  <si>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</si>
  <si>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</si>
  <si>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</si>
  <si>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</si>
  <si>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</si>
  <si>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</si>
  <si>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</si>
  <si>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</si>
  <si>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</si>
  <si>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</si>
  <si>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</si>
  <si>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</si>
  <si>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</si>
  <si>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</si>
  <si>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</si>
  <si>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</si>
  <si>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</si>
  <si>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</si>
  <si>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</si>
  <si>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</si>
  <si>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</si>
  <si>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</si>
  <si>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</si>
  <si>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</si>
  <si>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</si>
  <si>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</si>
  <si>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</si>
  <si>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</si>
  <si>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</si>
  <si>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</si>
  <si>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</si>
  <si>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</si>
  <si>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</si>
  <si>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</si>
  <si>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</si>
  <si>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</si>
  <si>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</si>
  <si>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</si>
  <si>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</si>
  <si>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</si>
  <si>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</si>
  <si>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</si>
  <si>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</si>
  <si>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</si>
  <si>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</si>
  <si>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</si>
  <si>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</si>
  <si>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</si>
  <si>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</si>
  <si>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</si>
  <si>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</si>
  <si>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</si>
  <si>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</si>
  <si>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</si>
  <si>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</si>
  <si>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</si>
  <si>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</si>
  <si>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</si>
  <si>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</si>
  <si>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</si>
  <si>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</si>
  <si>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</si>
  <si>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</si>
  <si>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</si>
  <si>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</si>
  <si>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</si>
  <si>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</si>
  <si>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</si>
  <si>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</si>
  <si>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</si>
  <si>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</si>
  <si>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</si>
  <si>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</si>
  <si>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</si>
  <si>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</si>
  <si>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</si>
  <si>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</si>
  <si>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</si>
  <si>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</si>
  <si>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</si>
  <si>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</si>
  <si>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</si>
  <si>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</si>
  <si>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</si>
  <si>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</si>
  <si>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</si>
  <si>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</si>
  <si>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</si>
  <si>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</si>
  <si>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</si>
  <si>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</si>
  <si>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</si>
  <si>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</si>
  <si>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</si>
  <si>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</si>
  <si>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</si>
  <si>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</si>
  <si>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</si>
  <si>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</si>
  <si>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</si>
  <si>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</si>
  <si>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</si>
  <si>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</si>
  <si>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</si>
  <si>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</si>
  <si>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</si>
  <si>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</si>
  <si>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</si>
  <si>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</si>
  <si>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</si>
  <si>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</si>
  <si>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</si>
  <si>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</si>
  <si>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</si>
  <si>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</si>
  <si>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</si>
  <si>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</si>
  <si>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</si>
  <si>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</si>
  <si>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</si>
  <si>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</si>
  <si>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</si>
  <si>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</si>
  <si>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</si>
  <si>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</si>
  <si>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</si>
  <si>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</si>
  <si>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</si>
  <si>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</si>
  <si>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</si>
  <si>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</si>
  <si>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</si>
  <si>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</si>
  <si>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</si>
  <si>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</si>
  <si>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</si>
  <si>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</si>
  <si>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</si>
  <si>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</si>
  <si>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</si>
  <si>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</si>
  <si>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</si>
  <si>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</si>
  <si>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</si>
  <si>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</si>
  <si>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</si>
  <si>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</si>
  <si>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</si>
  <si>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</si>
  <si>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</si>
  <si>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</si>
  <si>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</si>
  <si>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</si>
  <si>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</si>
  <si>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</si>
  <si>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</si>
  <si>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</si>
  <si>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</si>
  <si>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</si>
  <si>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</si>
  <si>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</si>
  <si>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</si>
  <si>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</si>
  <si>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</si>
  <si>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</si>
  <si>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</si>
  <si>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</si>
  <si>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</si>
  <si>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</si>
  <si>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</si>
  <si>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</si>
  <si>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</si>
  <si>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</si>
  <si>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</si>
  <si>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</si>
  <si>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</si>
  <si>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</si>
  <si>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</si>
  <si>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</si>
  <si>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</si>
  <si>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</si>
  <si>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</si>
  <si>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</si>
  <si>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</si>
  <si>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</si>
  <si>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</si>
  <si>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</si>
  <si>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</si>
  <si>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</si>
  <si>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</si>
  <si>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</si>
  <si>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</si>
  <si>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</si>
  <si>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</si>
  <si>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</si>
  <si>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</si>
  <si>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</si>
  <si>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</si>
  <si>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</si>
  <si>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</si>
  <si>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</si>
  <si>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</si>
  <si>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</si>
  <si>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</si>
  <si>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</si>
  <si>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</si>
  <si>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</si>
  <si>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</si>
  <si>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</si>
  <si>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</si>
  <si>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</si>
  <si>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</si>
  <si>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</si>
  <si>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</si>
  <si>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</si>
  <si>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</si>
  <si>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</si>
  <si>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</si>
  <si>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</si>
  <si>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</si>
  <si>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</si>
  <si>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</si>
  <si>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</si>
  <si>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</si>
  <si>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</si>
  <si>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</si>
  <si>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</si>
  <si>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</si>
  <si>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</si>
  <si>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</si>
  <si>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</si>
  <si>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</si>
  <si>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</si>
  <si>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</si>
  <si>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</si>
  <si>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</si>
  <si>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</si>
  <si>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</si>
  <si>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</si>
  <si>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</si>
  <si>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</si>
  <si>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</si>
  <si>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</si>
  <si>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</si>
  <si>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</si>
  <si>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</si>
  <si>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</si>
  <si>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</si>
  <si>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</si>
  <si>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</si>
  <si>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</si>
  <si>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</si>
  <si>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</si>
  <si>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</si>
  <si>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</si>
  <si>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</si>
  <si>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</si>
  <si>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</si>
  <si>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</si>
  <si>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</si>
  <si>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</si>
  <si>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</si>
  <si>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</si>
  <si>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</si>
  <si>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</si>
  <si>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</si>
  <si>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</si>
  <si>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</si>
  <si>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</si>
  <si>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</si>
  <si>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</si>
  <si>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</si>
  <si>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</si>
  <si>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</si>
  <si>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</si>
  <si>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</si>
  <si>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</si>
  <si>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</si>
  <si>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</si>
  <si>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</si>
  <si>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</si>
  <si>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</si>
  <si>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</si>
  <si>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</si>
  <si>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</si>
  <si>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</si>
  <si>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</si>
  <si>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</si>
  <si>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</si>
  <si>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</si>
  <si>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</si>
  <si>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</si>
  <si>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</si>
  <si>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</si>
  <si>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</si>
  <si>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</si>
  <si>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</si>
  <si>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</si>
  <si>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</si>
  <si>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</si>
  <si>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</si>
  <si>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</si>
  <si>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</si>
  <si>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</si>
  <si>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</si>
  <si>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</si>
  <si>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</si>
  <si>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</si>
  <si>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</si>
  <si>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</si>
  <si>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</si>
  <si>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</si>
  <si>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</si>
  <si>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</si>
  <si>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</si>
  <si>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</si>
  <si>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</si>
  <si>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</si>
  <si>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</si>
  <si>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</si>
  <si>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</si>
  <si>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</si>
  <si>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</si>
  <si>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</si>
  <si>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</si>
  <si>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</si>
  <si>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</si>
  <si>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</si>
  <si>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</si>
  <si>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</si>
  <si>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</si>
  <si>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</si>
  <si>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</si>
  <si>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</si>
  <si>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</si>
  <si>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</si>
  <si>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</si>
  <si>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</si>
  <si>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</si>
  <si>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</si>
  <si>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</si>
  <si>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</si>
  <si>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</si>
  <si>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</si>
  <si>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</si>
  <si>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</si>
  <si>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</si>
  <si>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</si>
  <si>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</si>
  <si>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</si>
  <si>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</si>
  <si>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</si>
  <si>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</si>
  <si>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</si>
  <si>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</si>
  <si>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</si>
  <si>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</si>
  <si>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</si>
  <si>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</si>
  <si>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</si>
  <si>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</si>
  <si>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</si>
  <si>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</si>
  <si>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</si>
  <si>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</si>
  <si>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</si>
  <si>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</si>
  <si>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</si>
  <si>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</si>
  <si>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</si>
  <si>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</si>
  <si>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</si>
  <si>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</si>
  <si>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</si>
  <si>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</si>
  <si>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</si>
  <si>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</si>
  <si>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</si>
  <si>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</si>
  <si>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</si>
  <si>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</si>
  <si>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</si>
  <si>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</si>
  <si>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</si>
  <si>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</si>
  <si>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</si>
  <si>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</si>
  <si>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</si>
  <si>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</si>
  <si>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</si>
  <si>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</si>
  <si>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</si>
  <si>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</si>
  <si>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</si>
  <si>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</si>
  <si>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</si>
  <si>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</si>
  <si>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</si>
  <si>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</si>
  <si>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</si>
  <si>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</si>
  <si>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</si>
  <si>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</si>
  <si>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</si>
  <si>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</si>
  <si>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</si>
  <si>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</si>
  <si>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</si>
  <si>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</si>
  <si>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</si>
  <si>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</si>
  <si>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</si>
  <si>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</si>
  <si>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</si>
  <si>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</si>
  <si>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</si>
  <si>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</si>
  <si>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</si>
  <si>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</si>
  <si>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</si>
  <si>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</si>
  <si>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</si>
  <si>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</si>
  <si>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</si>
  <si>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</si>
  <si>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</si>
  <si>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</si>
  <si>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</si>
  <si>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</si>
  <si>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</si>
  <si>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</si>
  <si>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</si>
  <si>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</si>
  <si>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</si>
  <si>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</si>
  <si>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</si>
  <si>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</si>
  <si>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</si>
  <si>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</si>
  <si>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</si>
  <si>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</si>
  <si>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</si>
  <si>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</si>
  <si>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</si>
  <si>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</si>
  <si>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</si>
  <si>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</si>
  <si>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</si>
  <si>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</si>
  <si>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</si>
  <si>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</si>
  <si>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</si>
  <si>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</si>
  <si>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</si>
  <si>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</si>
  <si>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</si>
  <si>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</si>
  <si>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</si>
  <si>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</si>
  <si>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</si>
  <si>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</si>
  <si>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</si>
  <si>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</si>
  <si>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</si>
  <si>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</si>
  <si>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</si>
  <si>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</si>
  <si>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</si>
  <si>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</si>
  <si>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</si>
  <si>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</si>
  <si>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</si>
  <si>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</si>
  <si>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</si>
  <si>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</si>
  <si>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</si>
  <si>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</si>
  <si>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</si>
  <si>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</si>
  <si>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</si>
  <si>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</si>
  <si>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</si>
  <si>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</si>
  <si>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</si>
  <si>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</si>
  <si>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</si>
  <si>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</si>
  <si>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</si>
  <si>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</si>
  <si>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</si>
  <si>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</si>
  <si>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</si>
  <si>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</si>
  <si>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</si>
  <si>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</si>
  <si>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</si>
  <si>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</si>
  <si>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</si>
  <si>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</si>
  <si>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</si>
  <si>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</si>
  <si>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</si>
  <si>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</si>
  <si>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</si>
  <si>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</si>
  <si>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</si>
  <si>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</si>
  <si>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</si>
  <si>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</si>
  <si>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</si>
  <si>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</si>
  <si>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</si>
  <si>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</si>
  <si>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</si>
  <si>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</si>
  <si>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</si>
  <si>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</si>
  <si>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</si>
  <si>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</si>
  <si>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</si>
  <si>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</si>
  <si>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</si>
  <si>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</si>
  <si>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</si>
  <si>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</si>
  <si>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</si>
  <si>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</si>
  <si>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</si>
  <si>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</si>
  <si>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</si>
  <si>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</si>
  <si>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</si>
  <si>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</si>
  <si>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</si>
  <si>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</si>
  <si>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</si>
  <si>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</si>
  <si>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</si>
  <si>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</si>
  <si>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</si>
  <si>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</si>
  <si>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</si>
  <si>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</si>
  <si>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</si>
  <si>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</si>
  <si>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</si>
  <si>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</si>
  <si>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</si>
  <si>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</si>
  <si>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</si>
  <si>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</si>
  <si>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</si>
  <si>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</si>
  <si>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</si>
  <si>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</si>
  <si>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</si>
  <si>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</si>
  <si>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</si>
  <si>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</si>
  <si>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</si>
  <si>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</si>
  <si>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</si>
  <si>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</si>
  <si>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</si>
  <si>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</si>
  <si>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</si>
  <si>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</si>
  <si>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</si>
  <si>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</si>
  <si>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</si>
  <si>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</si>
  <si>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</si>
  <si>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</si>
  <si>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</si>
  <si>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</si>
  <si>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</si>
  <si>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</si>
  <si>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</si>
  <si>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</si>
  <si>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</si>
  <si>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</si>
  <si>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</si>
  <si>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</si>
  <si>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</si>
  <si>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</si>
  <si>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</si>
  <si>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</si>
  <si>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</si>
  <si>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</si>
  <si>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</si>
  <si>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</si>
  <si>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</si>
  <si>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</si>
  <si>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</si>
  <si>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</si>
  <si>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</si>
  <si>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</si>
  <si>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</si>
  <si>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</si>
  <si>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</si>
  <si>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</si>
  <si>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</si>
  <si>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</si>
  <si>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</si>
  <si>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</si>
  <si>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</si>
  <si>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</si>
  <si>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</si>
  <si>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</si>
  <si>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</si>
  <si>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</si>
  <si>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</si>
  <si>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</si>
  <si>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</si>
  <si>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</si>
  <si>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</si>
  <si>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</si>
  <si>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</si>
  <si>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</si>
  <si>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</si>
  <si>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</si>
  <si>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</si>
  <si>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</si>
  <si>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</si>
  <si>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</si>
  <si>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</si>
  <si>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</si>
  <si>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</si>
  <si>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</si>
  <si>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</si>
  <si>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</si>
  <si>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</si>
  <si>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</si>
  <si>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</si>
  <si>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</si>
  <si>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</si>
  <si>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</si>
  <si>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</si>
  <si>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</si>
  <si>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</si>
  <si>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</si>
  <si>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</si>
  <si>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</si>
  <si>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</si>
  <si>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</si>
  <si>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</si>
  <si>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</si>
  <si>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</si>
  <si>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</si>
  <si>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</si>
  <si>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</si>
  <si>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</si>
  <si>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</si>
  <si>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</si>
  <si>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</si>
  <si>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</si>
  <si>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</si>
  <si>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</si>
  <si>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</si>
  <si>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</si>
  <si>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</si>
  <si>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</si>
  <si>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</si>
  <si>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</si>
  <si>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</si>
  <si>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</si>
  <si>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</si>
  <si>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</si>
  <si>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</si>
  <si>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</si>
  <si>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</si>
  <si>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</si>
  <si>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</si>
  <si>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</si>
  <si>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</si>
  <si>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</si>
  <si>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</si>
  <si>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</si>
  <si>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</si>
  <si>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</si>
  <si>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</si>
  <si>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</si>
  <si>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</si>
  <si>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</si>
  <si>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</si>
  <si>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</si>
  <si>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</si>
  <si>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</si>
  <si>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</si>
  <si>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</si>
  <si>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</si>
  <si>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</si>
  <si>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</si>
  <si>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</si>
  <si>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</si>
  <si>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</si>
  <si>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</si>
  <si>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</si>
  <si>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</si>
  <si>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</si>
  <si>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</si>
  <si>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</si>
  <si>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</si>
  <si>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</si>
  <si>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</si>
  <si>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</si>
  <si>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</si>
  <si>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</si>
  <si>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</si>
  <si>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</si>
  <si>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</si>
  <si>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</si>
  <si>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</si>
  <si>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</si>
  <si>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</si>
  <si>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</si>
  <si>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</si>
  <si>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</si>
  <si>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</si>
  <si>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</si>
  <si>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</si>
  <si>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</si>
  <si>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</si>
  <si>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</si>
  <si>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</si>
  <si>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</si>
  <si>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</si>
  <si>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</si>
  <si>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</si>
  <si>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</si>
  <si>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</si>
  <si>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</si>
  <si>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</si>
  <si>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</si>
  <si>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</si>
  <si>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</si>
  <si>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</si>
  <si>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</si>
  <si>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</si>
  <si>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</si>
  <si>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</si>
  <si>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</si>
  <si>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</si>
  <si>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</si>
  <si>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</si>
  <si>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</si>
  <si>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</si>
  <si>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</si>
  <si>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</si>
  <si>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</si>
  <si>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</si>
  <si>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</si>
  <si>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</si>
  <si>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</si>
  <si>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</si>
  <si>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</si>
  <si>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</si>
  <si>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</si>
  <si>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</si>
  <si>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</si>
  <si>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</si>
  <si>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</si>
  <si>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</si>
  <si>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</si>
  <si>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</si>
  <si>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</si>
  <si>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</si>
  <si>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</si>
  <si>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</si>
  <si>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</si>
  <si>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</si>
  <si>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</si>
  <si>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</si>
  <si>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</si>
  <si>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</si>
  <si>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</si>
  <si>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</si>
  <si>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</si>
  <si>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</si>
  <si>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</si>
  <si>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</si>
  <si>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</si>
  <si>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</si>
  <si>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</si>
  <si>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</si>
  <si>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</si>
  <si>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</si>
  <si>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</si>
  <si>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</si>
  <si>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</si>
  <si>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</si>
  <si>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</si>
  <si>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</si>
  <si>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</si>
  <si>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</si>
  <si>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</si>
  <si>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</si>
  <si>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</si>
  <si>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</si>
  <si>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</si>
  <si>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</si>
  <si>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</si>
  <si>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</si>
  <si>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</si>
  <si>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</si>
  <si>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</si>
  <si>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</si>
  <si>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</si>
  <si>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</si>
  <si>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</si>
  <si>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</si>
  <si>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</si>
  <si>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</si>
  <si>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</si>
  <si>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</si>
  <si>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</si>
  <si>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</si>
  <si>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</si>
  <si>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</si>
  <si>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</si>
  <si>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</si>
  <si>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</si>
  <si>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</si>
  <si>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</si>
  <si>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</si>
  <si>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</si>
  <si>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</si>
  <si>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</si>
  <si>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</si>
  <si>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</si>
  <si>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</si>
  <si>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</si>
  <si>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</si>
  <si>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</si>
  <si>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</si>
  <si>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</si>
  <si>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</si>
  <si>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</si>
  <si>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</si>
  <si>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</si>
  <si>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</si>
  <si>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</si>
  <si>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</si>
  <si>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</si>
  <si>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</si>
  <si>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</si>
  <si>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</si>
  <si>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</si>
  <si>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</si>
  <si>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</si>
  <si>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</si>
  <si>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</si>
  <si>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</si>
  <si>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</si>
  <si>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</si>
  <si>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</si>
  <si>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</si>
  <si>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</si>
  <si>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</si>
  <si>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</si>
  <si>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</si>
  <si>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</si>
  <si>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</si>
  <si>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</si>
  <si>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</si>
  <si>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</si>
  <si>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</si>
  <si>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</si>
  <si>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</si>
  <si>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</si>
  <si>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</si>
  <si>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</si>
  <si>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</si>
  <si>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</si>
  <si>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</si>
  <si>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</si>
  <si>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</si>
  <si>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</si>
  <si>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</si>
  <si>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</si>
  <si>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</si>
  <si>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</si>
  <si>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</si>
  <si>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</si>
  <si>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</si>
  <si>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</si>
  <si>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</si>
  <si>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</si>
  <si>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</si>
  <si>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</si>
  <si>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</si>
  <si>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</si>
  <si>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</si>
  <si>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</si>
  <si>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</si>
  <si>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</si>
  <si>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</si>
  <si>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</si>
  <si>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</si>
  <si>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</si>
  <si>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</si>
  <si>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</si>
  <si>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</si>
  <si>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</si>
  <si>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</si>
  <si>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</si>
  <si>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</si>
  <si>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</si>
  <si>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</si>
  <si>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</si>
  <si>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</si>
  <si>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</si>
  <si>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</si>
  <si>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</si>
  <si>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</si>
  <si>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</si>
  <si>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</si>
  <si>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</si>
  <si>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</si>
  <si>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</si>
  <si>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</si>
  <si>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</si>
  <si>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</si>
  <si>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</si>
  <si>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</si>
  <si>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</si>
  <si>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</si>
  <si>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</si>
  <si>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</si>
  <si>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</si>
  <si>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</si>
  <si>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</si>
  <si>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</si>
  <si>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</si>
  <si>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</si>
  <si>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</si>
  <si>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</si>
  <si>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</si>
  <si>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</si>
  <si>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</si>
  <si>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</si>
  <si>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</si>
  <si>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</si>
  <si>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</si>
  <si>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</si>
  <si>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</si>
  <si>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</si>
  <si>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</si>
  <si>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</si>
  <si>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</si>
  <si>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</si>
  <si>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</si>
  <si>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</si>
  <si>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</si>
  <si>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</si>
  <si>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</si>
  <si>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</si>
  <si>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</si>
  <si>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</si>
  <si>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</si>
  <si>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</si>
  <si>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</si>
  <si>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</si>
  <si>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</si>
  <si>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</si>
  <si>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</si>
  <si>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</si>
  <si>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</si>
  <si>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</si>
  <si>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</si>
  <si>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</si>
  <si>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</si>
  <si>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</si>
  <si>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</si>
  <si>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</si>
  <si>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</si>
  <si>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</si>
  <si>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</si>
  <si>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</si>
  <si>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</si>
  <si>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</si>
  <si>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</si>
  <si>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</si>
  <si>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</si>
  <si>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</si>
  <si>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</si>
  <si>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</si>
  <si>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</si>
  <si>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</si>
  <si>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</si>
  <si>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</si>
  <si>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</si>
  <si>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</si>
  <si>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</si>
  <si>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</si>
  <si>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</si>
  <si>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</si>
  <si>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</si>
  <si>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</si>
  <si>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</si>
  <si>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</si>
  <si>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</si>
  <si>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</si>
  <si>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</si>
  <si>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</si>
  <si>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</si>
  <si>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</si>
  <si>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</si>
  <si>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</si>
  <si>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</si>
  <si>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</si>
  <si>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</si>
  <si>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</si>
  <si>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</si>
  <si>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</si>
  <si>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</si>
  <si>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</si>
  <si>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</si>
  <si>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</si>
  <si>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</si>
  <si>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</si>
  <si>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</si>
  <si>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</si>
  <si>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</si>
  <si>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</si>
  <si>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</si>
  <si>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</si>
  <si>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</si>
  <si>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</si>
  <si>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</si>
  <si>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</si>
  <si>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</si>
  <si>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</si>
  <si>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</si>
  <si>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</si>
  <si>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</si>
  <si>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</si>
  <si>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</si>
  <si>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</si>
  <si>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</si>
  <si>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</si>
  <si>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</si>
  <si>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</si>
  <si>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</si>
  <si>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</si>
  <si>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</si>
  <si>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</si>
  <si>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</si>
  <si>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</si>
  <si>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</si>
  <si>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</si>
  <si>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</si>
  <si>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</si>
  <si>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</si>
  <si>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</si>
  <si>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</si>
  <si>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</si>
  <si>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</si>
  <si>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</si>
  <si>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</si>
  <si>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</si>
  <si>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</si>
  <si>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</si>
  <si>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</si>
  <si>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</si>
  <si>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</si>
  <si>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</si>
  <si>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</si>
  <si>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</si>
  <si>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</si>
  <si>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</si>
  <si>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</si>
  <si>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</si>
  <si>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</si>
  <si>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</si>
  <si>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</si>
  <si>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</si>
  <si>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</si>
  <si>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</si>
  <si>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</si>
  <si>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</si>
  <si>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</si>
  <si>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</si>
  <si>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</si>
  <si>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</si>
  <si>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</si>
  <si>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</si>
  <si>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</si>
  <si>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</si>
  <si>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</si>
  <si>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</si>
  <si>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</si>
  <si>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</si>
  <si>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</si>
  <si>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</si>
  <si>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</si>
  <si>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</si>
  <si>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</si>
  <si>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</si>
  <si>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</si>
  <si>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</si>
  <si>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</si>
  <si>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</si>
  <si>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</si>
  <si>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</si>
  <si>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</si>
  <si>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</si>
  <si>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</si>
  <si>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</si>
  <si>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</si>
  <si>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</si>
  <si>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</si>
  <si>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</si>
  <si>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</si>
  <si>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</si>
  <si>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</si>
  <si>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</si>
  <si>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</si>
  <si>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</si>
  <si>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</si>
  <si>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</si>
  <si>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</si>
  <si>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</si>
  <si>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</si>
  <si>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</si>
  <si>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</si>
  <si>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</si>
  <si>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</si>
  <si>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</si>
  <si>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</si>
  <si>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</si>
  <si>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</si>
  <si>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</si>
  <si>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</si>
  <si>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</si>
  <si>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</si>
  <si>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</si>
  <si>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</si>
  <si>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</si>
  <si>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</si>
  <si>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</si>
  <si>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</si>
  <si>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</si>
  <si>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</si>
  <si>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</si>
  <si>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</si>
  <si>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</si>
  <si>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</si>
  <si>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</si>
  <si>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</si>
  <si>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</si>
  <si>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</si>
  <si>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</si>
  <si>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</si>
  <si>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</si>
  <si>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</si>
  <si>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</si>
  <si>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</si>
  <si>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</si>
  <si>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</si>
  <si>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</si>
  <si>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</si>
  <si>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</si>
  <si>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</si>
  <si>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</si>
  <si>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</si>
  <si>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</si>
  <si>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</si>
  <si>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</si>
  <si>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</si>
  <si>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</si>
  <si>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</si>
  <si>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</si>
  <si>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</si>
  <si>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</si>
  <si>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</si>
  <si>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</si>
  <si>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</si>
  <si>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</si>
  <si>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</si>
  <si>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</si>
  <si>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</si>
  <si>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</si>
  <si>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</si>
  <si>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</si>
  <si>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</si>
  <si>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</si>
  <si>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</si>
  <si>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</si>
  <si>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</si>
  <si>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</si>
  <si>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</si>
  <si>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</si>
  <si>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</si>
  <si>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</si>
  <si>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</si>
  <si>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</si>
  <si>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</si>
  <si>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</si>
  <si>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</si>
  <si>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</si>
  <si>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</si>
  <si>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</si>
  <si>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</si>
  <si>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</si>
  <si>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</si>
  <si>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</si>
  <si>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</si>
  <si>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</si>
  <si>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</si>
  <si>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</si>
  <si>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</si>
  <si>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</si>
  <si>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</si>
  <si>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</si>
  <si>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</si>
  <si>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</si>
  <si>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</si>
  <si>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</si>
  <si>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</si>
  <si>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</si>
  <si>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</si>
  <si>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</si>
  <si>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</si>
  <si>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</si>
  <si>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</si>
  <si>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</si>
  <si>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</si>
  <si>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</si>
  <si>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</si>
  <si>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</si>
  <si>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</si>
  <si>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</si>
  <si>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</si>
  <si>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</si>
  <si>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</si>
  <si>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</si>
  <si>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</si>
  <si>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</si>
  <si>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</si>
  <si>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</si>
  <si>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</si>
  <si>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</si>
  <si>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</si>
  <si>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</si>
  <si>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</si>
  <si>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</si>
  <si>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</si>
  <si>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</si>
  <si>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</si>
  <si>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</si>
  <si>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</si>
  <si>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</si>
  <si>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</si>
  <si>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</si>
  <si>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</si>
  <si>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</si>
  <si>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</si>
  <si>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</si>
  <si>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</si>
  <si>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</si>
  <si>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</si>
  <si>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</si>
  <si>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</si>
  <si>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</si>
  <si>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</si>
  <si>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</si>
  <si>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</si>
  <si>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</si>
  <si>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</si>
  <si>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</si>
  <si>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</si>
  <si>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</si>
  <si>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</si>
  <si>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</si>
  <si>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</si>
  <si>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</si>
  <si>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</si>
  <si>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</si>
  <si>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</si>
  <si>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</si>
  <si>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</si>
  <si>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</si>
  <si>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</si>
  <si>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</si>
  <si>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</si>
  <si>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</si>
  <si>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</si>
  <si>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</si>
  <si>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</si>
  <si>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</si>
  <si>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</si>
  <si>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</si>
  <si>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</si>
  <si>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</si>
  <si>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</si>
  <si>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</si>
  <si>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</si>
  <si>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</si>
  <si>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</si>
  <si>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</si>
  <si>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</si>
  <si>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</si>
  <si>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</si>
  <si>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</si>
  <si>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</si>
  <si>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</si>
  <si>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</si>
  <si>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</si>
  <si>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</si>
  <si>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</si>
  <si>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</si>
  <si>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</si>
  <si>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</si>
  <si>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</si>
  <si>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</si>
  <si>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</si>
  <si>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</si>
  <si>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</si>
  <si>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</si>
  <si>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</si>
  <si>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</si>
  <si>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</si>
  <si>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</si>
  <si>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</si>
  <si>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</si>
  <si>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</si>
  <si>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</si>
  <si>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</si>
  <si>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</si>
  <si>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</si>
  <si>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</si>
  <si>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</si>
  <si>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</si>
  <si>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</si>
  <si>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</si>
  <si>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</si>
  <si>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</si>
  <si>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</si>
  <si>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</si>
  <si>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</si>
  <si>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</si>
  <si>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</si>
  <si>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</si>
  <si>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</si>
  <si>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</si>
  <si>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</si>
  <si>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</si>
  <si>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</si>
  <si>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</si>
  <si>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</si>
  <si>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</si>
  <si>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</si>
  <si>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</si>
  <si>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</si>
  <si>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</si>
  <si>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</si>
  <si>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</si>
  <si>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</si>
  <si>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</si>
  <si>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</si>
  <si>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</si>
  <si>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</si>
  <si>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</si>
  <si>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</si>
  <si>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</si>
  <si>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</si>
  <si>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</si>
  <si>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</si>
  <si>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</si>
  <si>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</si>
  <si>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</si>
  <si>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</si>
  <si>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</si>
  <si>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</si>
  <si>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</si>
  <si>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</si>
  <si>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</si>
  <si>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</si>
  <si>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</si>
  <si>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</si>
  <si>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</si>
  <si>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</si>
  <si>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</si>
  <si>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</si>
  <si>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</si>
  <si>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</si>
  <si>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</si>
  <si>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</si>
  <si>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</si>
  <si>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</si>
  <si>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</si>
  <si>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</si>
  <si>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</si>
  <si>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</si>
  <si>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</si>
  <si>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</si>
  <si>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</si>
  <si>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</si>
  <si>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</si>
  <si>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</si>
  <si>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</si>
  <si>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</si>
  <si>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</si>
  <si>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</si>
  <si>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</si>
  <si>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</si>
  <si>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</si>
  <si>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</si>
  <si>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</si>
  <si>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</si>
  <si>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</si>
  <si>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</si>
  <si>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</si>
  <si>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</si>
  <si>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</si>
  <si>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</si>
  <si>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</si>
  <si>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</si>
  <si>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</si>
  <si>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</si>
  <si>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</si>
  <si>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</si>
  <si>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</si>
  <si>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</si>
  <si>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</si>
  <si>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</si>
  <si>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</si>
  <si>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</si>
  <si>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</si>
  <si>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</si>
  <si>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</si>
  <si>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</si>
  <si>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</si>
  <si>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</si>
  <si>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</si>
  <si>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</si>
  <si>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</si>
  <si>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</si>
  <si>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</si>
  <si>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</si>
  <si>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</si>
  <si>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</si>
  <si>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</si>
  <si>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</si>
  <si>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</si>
  <si>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</si>
  <si>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</si>
  <si>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</si>
  <si>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</si>
  <si>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</si>
  <si>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</si>
  <si>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</si>
  <si>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</si>
  <si>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</si>
  <si>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</si>
  <si>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</si>
  <si>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</si>
  <si>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</si>
  <si>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</si>
  <si>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</si>
  <si>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</si>
  <si>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</si>
  <si>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</si>
  <si>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</si>
  <si>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</si>
  <si>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</si>
  <si>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</si>
  <si>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</si>
  <si>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</si>
  <si>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</si>
  <si>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</si>
  <si>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</si>
  <si>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</si>
  <si>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</si>
  <si>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</si>
  <si>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</si>
  <si>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</si>
  <si>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</si>
  <si>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</si>
  <si>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</si>
  <si>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</si>
  <si>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</si>
  <si>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</si>
  <si>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</si>
  <si>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</si>
  <si>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</si>
  <si>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</si>
  <si>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</si>
  <si>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</si>
  <si>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</si>
  <si>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</si>
  <si>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</si>
  <si>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</si>
  <si>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</si>
  <si>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</si>
  <si>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</si>
  <si>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</si>
  <si>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</si>
  <si>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</si>
  <si>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</si>
  <si>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</si>
  <si>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</si>
  <si>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</si>
  <si>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</si>
  <si>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</si>
  <si>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</si>
  <si>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</si>
  <si>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</si>
  <si>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</si>
  <si>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</si>
  <si>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</si>
  <si>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</si>
  <si>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</si>
  <si>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</si>
  <si>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</si>
  <si>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</si>
  <si>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</si>
  <si>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</si>
  <si>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</si>
  <si>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</si>
  <si>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</si>
  <si>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</si>
  <si>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</si>
  <si>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</si>
  <si>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</si>
  <si>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</si>
  <si>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</si>
  <si>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</si>
  <si>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</si>
  <si>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</si>
  <si>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</si>
  <si>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</si>
  <si>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</si>
  <si>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</si>
  <si>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</si>
  <si>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</si>
  <si>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</si>
  <si>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</si>
  <si>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</si>
  <si>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</si>
  <si>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</si>
  <si>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</si>
  <si>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</si>
  <si>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</si>
  <si>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</si>
  <si>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</si>
  <si>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</si>
  <si>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</si>
  <si>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</si>
  <si>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</si>
  <si>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</si>
  <si>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</si>
  <si>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</si>
  <si>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</si>
  <si>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</si>
  <si>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</si>
  <si>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</si>
  <si>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</si>
  <si>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</si>
  <si>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</si>
  <si>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</si>
  <si>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</si>
  <si>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</si>
  <si>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</si>
  <si>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</si>
  <si>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</si>
  <si>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</si>
  <si>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</si>
  <si>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</si>
  <si>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</si>
  <si>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</si>
  <si>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</si>
  <si>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</si>
  <si>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</si>
  <si>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</si>
  <si>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</si>
  <si>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</si>
  <si>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</si>
  <si>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</si>
  <si>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</si>
  <si>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</si>
  <si>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</si>
  <si>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</si>
  <si>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</si>
  <si>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</si>
  <si>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</si>
  <si>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</si>
  <si>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</si>
  <si>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</si>
  <si>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</si>
  <si>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</si>
  <si>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</si>
  <si>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</si>
  <si>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</si>
  <si>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</si>
  <si>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</si>
  <si>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</si>
  <si>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</si>
  <si>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</si>
  <si>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</si>
  <si>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</si>
  <si>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</si>
  <si>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</si>
  <si>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</si>
  <si>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</si>
  <si>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</si>
  <si>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</si>
  <si>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</si>
  <si>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</si>
  <si>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</si>
  <si>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</si>
  <si>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</si>
  <si>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</si>
  <si>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</si>
  <si>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</si>
  <si>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</si>
  <si>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</si>
  <si>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</si>
  <si>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</si>
  <si>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</si>
  <si>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</si>
  <si>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</si>
  <si>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</si>
  <si>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</si>
  <si>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</si>
  <si>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</si>
  <si>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</si>
  <si>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</si>
  <si>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</si>
  <si>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</si>
  <si>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</si>
  <si>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</si>
  <si>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</si>
  <si>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</si>
  <si>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</si>
  <si>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</si>
  <si>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</si>
  <si>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</si>
  <si>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</si>
  <si>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</si>
  <si>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</si>
  <si>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</si>
  <si>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</si>
  <si>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</si>
  <si>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</si>
  <si>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</si>
  <si>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</si>
  <si>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</si>
  <si>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</si>
  <si>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</si>
  <si>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</si>
  <si>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</si>
  <si>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</si>
  <si>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</si>
  <si>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</si>
  <si>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</si>
  <si>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</si>
  <si>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</si>
  <si>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</si>
  <si>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</si>
  <si>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</si>
  <si>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</si>
  <si>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</si>
  <si>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</si>
  <si>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</si>
  <si>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</si>
  <si>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</si>
  <si>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</si>
  <si>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</si>
  <si>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</si>
  <si>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</si>
  <si>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</si>
  <si>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</si>
  <si>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</si>
  <si>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</si>
  <si>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</si>
  <si>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</si>
  <si>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</si>
  <si>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</si>
  <si>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</si>
  <si>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</si>
  <si>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</si>
  <si>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</si>
  <si>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</si>
  <si>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</si>
  <si>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</si>
  <si>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</si>
  <si>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</si>
  <si>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</si>
  <si>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</si>
  <si>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</si>
  <si>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</si>
  <si>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</si>
  <si>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</si>
  <si>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</si>
  <si>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</si>
  <si>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</si>
  <si>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</si>
  <si>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</si>
  <si>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</si>
  <si>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</si>
  <si>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</si>
  <si>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</si>
  <si>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</si>
  <si>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</si>
  <si>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</si>
  <si>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</si>
  <si>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</si>
  <si>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</si>
  <si>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</si>
  <si>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</si>
  <si>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</si>
  <si>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</si>
  <si>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</si>
  <si>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</si>
  <si>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</si>
  <si>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</si>
  <si>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</si>
  <si>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</si>
  <si>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</si>
  <si>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</si>
  <si>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</si>
  <si>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</si>
  <si>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</si>
  <si>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</si>
  <si>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</si>
  <si>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</si>
  <si>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</si>
  <si>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</si>
  <si>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</si>
  <si>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</si>
  <si>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</si>
  <si>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</si>
  <si>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</si>
  <si>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</si>
  <si>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</si>
  <si>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</si>
  <si>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</si>
  <si>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</si>
  <si>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</si>
  <si>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</si>
  <si>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</si>
  <si>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</si>
  <si>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</si>
  <si>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</si>
  <si>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</si>
  <si>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</si>
  <si>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</si>
  <si>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</si>
  <si>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</si>
  <si>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</si>
  <si>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</si>
  <si>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</si>
  <si>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</si>
  <si>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</si>
  <si>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</si>
  <si>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</si>
  <si>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</si>
  <si>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</si>
  <si>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</si>
  <si>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</si>
  <si>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</si>
  <si>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</si>
  <si>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</si>
  <si>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</si>
  <si>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</si>
  <si>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</si>
  <si>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</si>
  <si>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</si>
  <si>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</si>
  <si>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</si>
  <si>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</si>
  <si>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</si>
  <si>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</si>
  <si>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</si>
  <si>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</si>
  <si>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</si>
  <si>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</si>
  <si>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</si>
  <si>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</si>
  <si>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</si>
  <si>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</si>
  <si>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</si>
  <si>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</si>
  <si>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</si>
  <si>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</si>
  <si>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</si>
  <si>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</si>
  <si>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</si>
  <si>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</si>
  <si>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</si>
  <si>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</si>
  <si>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</si>
  <si>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</si>
  <si>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</si>
  <si>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</si>
  <si>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</si>
  <si>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</si>
  <si>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</si>
  <si>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</si>
  <si>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</si>
  <si>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</si>
  <si>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</si>
  <si>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</si>
  <si>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</si>
  <si>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</si>
  <si>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</si>
  <si>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</si>
  <si>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</si>
  <si>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</si>
  <si>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</si>
  <si>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</si>
  <si>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</si>
  <si>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</si>
  <si>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</si>
  <si>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</si>
  <si>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</si>
  <si>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</si>
  <si>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</si>
  <si>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</si>
  <si>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</si>
  <si>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</si>
  <si>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</si>
  <si>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</si>
  <si>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</si>
  <si>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</si>
  <si>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</si>
  <si>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</si>
  <si>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</si>
  <si>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</si>
  <si>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</si>
  <si>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</si>
  <si>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</si>
  <si>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</si>
  <si>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</si>
  <si>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</si>
  <si>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</si>
  <si>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</si>
  <si>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</si>
  <si>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</si>
  <si>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</si>
  <si>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</si>
  <si>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</si>
  <si>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</si>
  <si>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</si>
  <si>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</si>
  <si>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</si>
  <si>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</si>
  <si>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</si>
  <si>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</si>
  <si>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</si>
  <si>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</si>
  <si>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</si>
  <si>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</si>
  <si>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</si>
  <si>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</si>
  <si>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</si>
  <si>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</si>
  <si>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</si>
  <si>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</si>
  <si>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</si>
  <si>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</si>
  <si>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</si>
  <si>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</si>
  <si>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</si>
  <si>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</si>
  <si>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</si>
  <si>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</si>
  <si>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</si>
  <si>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</si>
  <si>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</si>
  <si>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</si>
  <si>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</si>
  <si>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</si>
  <si>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</si>
  <si>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</si>
  <si>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</si>
  <si>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</si>
  <si>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</si>
  <si>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</si>
  <si>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</si>
  <si>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</si>
  <si>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</si>
  <si>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</si>
  <si>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</si>
  <si>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</si>
  <si>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</si>
  <si>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</si>
  <si>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</si>
  <si>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</si>
  <si>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</si>
  <si>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</si>
  <si>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</si>
  <si>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</si>
  <si>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</si>
  <si>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</si>
  <si>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</si>
  <si>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</si>
  <si>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</si>
  <si>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</si>
  <si>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</si>
  <si>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</si>
  <si>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</si>
  <si>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</si>
  <si>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</si>
  <si>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</si>
  <si>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</si>
  <si>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</si>
  <si>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</si>
  <si>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</si>
  <si>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</si>
  <si>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</si>
  <si>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</si>
  <si>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</si>
  <si>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</si>
  <si>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</si>
  <si>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</si>
  <si>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</si>
  <si>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</si>
  <si>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</si>
  <si>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</si>
  <si>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</si>
  <si>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</si>
  <si>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</si>
  <si>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</si>
  <si>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</si>
  <si>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</si>
  <si>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</si>
  <si>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</si>
  <si>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</si>
  <si>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</si>
  <si>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</si>
  <si>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</si>
  <si>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</si>
  <si>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</si>
  <si>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</si>
  <si>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</si>
  <si>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</si>
  <si>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</si>
  <si>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</si>
  <si>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</si>
  <si>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</si>
  <si>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</si>
  <si>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</si>
  <si>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</si>
  <si>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</si>
  <si>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</si>
  <si>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</si>
  <si>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</si>
  <si>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</si>
  <si>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</si>
  <si>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</si>
  <si>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</si>
  <si>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</si>
  <si>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</si>
  <si>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</si>
  <si>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</si>
  <si>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</si>
  <si>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</si>
  <si>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</si>
  <si>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</si>
  <si>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</si>
  <si>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</si>
  <si>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</si>
  <si>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</si>
  <si>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</si>
  <si>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</si>
  <si>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</si>
  <si>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</si>
  <si>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</si>
  <si>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</si>
  <si>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</si>
  <si>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</si>
  <si>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</si>
  <si>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</si>
  <si>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</si>
  <si>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</si>
  <si>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</si>
  <si>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</si>
  <si>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</si>
  <si>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</si>
  <si>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</si>
  <si>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</si>
  <si>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</si>
  <si>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</si>
  <si>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</si>
  <si>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</si>
  <si>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</si>
  <si>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</si>
  <si>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</si>
  <si>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</si>
  <si>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</si>
  <si>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</si>
  <si>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</si>
  <si>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</si>
  <si>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</si>
  <si>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</si>
  <si>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</si>
  <si>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</si>
  <si>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</si>
  <si>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</si>
  <si>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</si>
  <si>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</si>
  <si>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</si>
  <si>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</si>
  <si>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</si>
  <si>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</si>
  <si>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</si>
  <si>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</si>
  <si>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</si>
  <si>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</si>
  <si>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</si>
  <si>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</si>
  <si>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</si>
  <si>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</si>
  <si>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</si>
  <si>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</si>
  <si>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</si>
  <si>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</si>
  <si>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</si>
  <si>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</si>
  <si>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</si>
  <si>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</si>
  <si>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</si>
  <si>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</si>
  <si>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</si>
  <si>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</si>
  <si>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</si>
  <si>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</si>
  <si>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</si>
  <si>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</si>
  <si>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</si>
  <si>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</si>
  <si>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</si>
  <si>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</si>
  <si>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</si>
  <si>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</si>
  <si>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</si>
  <si>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</si>
  <si>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</si>
  <si>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</si>
  <si>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</si>
  <si>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</si>
  <si>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</si>
  <si>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</si>
  <si>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</si>
  <si>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</si>
  <si>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</si>
  <si>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</si>
  <si>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</si>
  <si>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</si>
  <si>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</si>
  <si>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</si>
  <si>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</si>
  <si>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</si>
  <si>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</si>
  <si>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</si>
  <si>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</si>
  <si>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</si>
  <si>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</si>
  <si>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</si>
  <si>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</si>
  <si>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</si>
  <si>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</si>
  <si>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</si>
  <si>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</si>
  <si>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</si>
  <si>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</si>
  <si>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</si>
  <si>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</si>
  <si>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</si>
  <si>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</si>
  <si>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</si>
  <si>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</si>
  <si>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</si>
  <si>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</si>
  <si>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</si>
  <si>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</si>
  <si>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</si>
  <si>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</si>
  <si>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</si>
  <si>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</si>
  <si>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</si>
  <si>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</si>
  <si>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</si>
  <si>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</si>
  <si>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</si>
  <si>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</si>
  <si>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</si>
  <si>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</si>
  <si>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</si>
  <si>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</si>
  <si>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</si>
  <si>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</si>
  <si>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</si>
  <si>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</si>
  <si>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</si>
  <si>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</si>
  <si>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</si>
  <si>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</si>
  <si>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</si>
  <si>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</si>
  <si>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</si>
  <si>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</si>
  <si>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</si>
  <si>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</si>
  <si>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</si>
  <si>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</si>
  <si>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</si>
  <si>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</si>
  <si>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</si>
  <si>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</si>
  <si>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</si>
  <si>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</si>
  <si>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</si>
  <si>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</si>
  <si>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</si>
  <si>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</si>
  <si>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</si>
  <si>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</si>
  <si>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</si>
  <si>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</si>
  <si>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</si>
  <si>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</si>
  <si>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</si>
  <si>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</si>
  <si>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</si>
  <si>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</si>
  <si>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</si>
  <si>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</si>
  <si>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</si>
  <si>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</si>
  <si>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</si>
  <si>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</si>
  <si>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</si>
  <si>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</si>
  <si>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</si>
  <si>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</si>
  <si>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</si>
  <si>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</si>
  <si>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</si>
  <si>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</si>
  <si>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</si>
  <si>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</si>
  <si>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</si>
  <si>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</si>
  <si>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</si>
  <si>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</si>
  <si>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</si>
  <si>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</si>
  <si>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</si>
  <si>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</si>
  <si>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</si>
  <si>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</si>
  <si>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</si>
  <si>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</si>
  <si>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</si>
  <si>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</si>
  <si>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</si>
  <si>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</si>
  <si>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</si>
  <si>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</si>
  <si>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</si>
  <si>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</si>
  <si>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</si>
  <si>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</si>
  <si>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</si>
  <si>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</si>
  <si>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</si>
  <si>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</si>
  <si>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</si>
  <si>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</si>
  <si>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</si>
  <si>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</si>
  <si>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</si>
  <si>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</si>
  <si>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</si>
  <si>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</si>
  <si>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</si>
  <si>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</si>
  <si>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</si>
  <si>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</si>
  <si>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</si>
  <si>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</si>
  <si>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</si>
  <si>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</si>
  <si>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</si>
  <si>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</si>
  <si>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</si>
  <si>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</si>
  <si>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</si>
  <si>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</si>
  <si>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</si>
  <si>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</si>
  <si>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</si>
  <si>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</si>
  <si>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</si>
  <si>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</si>
  <si>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</si>
  <si>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</si>
  <si>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</si>
  <si>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</si>
  <si>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</si>
  <si>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</si>
  <si>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</si>
  <si>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</si>
  <si>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</si>
  <si>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</si>
  <si>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</si>
  <si>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</si>
  <si>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</si>
  <si>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</si>
  <si>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</si>
  <si>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</si>
  <si>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</si>
  <si>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</si>
  <si>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</si>
  <si>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</si>
  <si>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</si>
  <si>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</si>
  <si>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</si>
  <si>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</si>
  <si>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</si>
  <si>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</si>
  <si>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</si>
  <si>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</si>
  <si>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</si>
  <si>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</si>
  <si>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</si>
  <si>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</si>
  <si>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</si>
  <si>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</si>
  <si>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</si>
  <si>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</si>
  <si>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</si>
  <si>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</si>
  <si>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</si>
  <si>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</si>
  <si>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</si>
  <si>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</si>
  <si>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</si>
  <si>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</si>
  <si>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</si>
  <si>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</si>
  <si>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</si>
  <si>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</si>
  <si>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</si>
  <si>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</si>
  <si>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</si>
  <si>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</si>
  <si>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</si>
  <si>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</si>
  <si>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</si>
  <si>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</si>
  <si>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</si>
  <si>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</si>
  <si>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</si>
  <si>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</si>
  <si>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</si>
  <si>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</si>
  <si>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</si>
  <si>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</si>
  <si>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</si>
  <si>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</si>
  <si>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</si>
  <si>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</si>
  <si>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</si>
  <si>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</si>
  <si>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</si>
  <si>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</si>
  <si>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</si>
  <si>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</si>
  <si>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</si>
  <si>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</si>
  <si>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</si>
  <si>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</si>
  <si>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</si>
  <si>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</si>
  <si>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</si>
  <si>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</si>
  <si>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</si>
  <si>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</si>
  <si>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</si>
  <si>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</si>
  <si>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</si>
  <si>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</si>
  <si>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</si>
  <si>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</si>
  <si>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</si>
  <si>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</si>
  <si>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</si>
  <si>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</si>
  <si>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</si>
  <si>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</si>
  <si>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</si>
  <si>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</si>
  <si>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</si>
  <si>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</si>
  <si>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</si>
  <si>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</si>
  <si>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</si>
  <si>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</si>
  <si>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</si>
  <si>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</si>
  <si>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</si>
  <si>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</si>
  <si>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</si>
  <si>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</si>
  <si>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</si>
  <si>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</si>
  <si>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</si>
  <si>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</si>
  <si>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</si>
  <si>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</si>
  <si>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</si>
  <si>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</si>
  <si>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</si>
  <si>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</si>
  <si>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</si>
  <si>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</si>
  <si>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</si>
  <si>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</si>
  <si>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</si>
  <si>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</si>
  <si>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</si>
  <si>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</si>
  <si>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</si>
  <si>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</si>
  <si>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</si>
  <si>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</si>
  <si>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</si>
  <si>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</si>
  <si>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</si>
  <si>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</si>
  <si>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</si>
  <si>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</si>
  <si>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</si>
  <si>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</si>
  <si>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</si>
  <si>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</si>
  <si>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</si>
  <si>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</si>
  <si>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</si>
  <si>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</si>
  <si>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</si>
  <si>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</si>
  <si>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</si>
  <si>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</si>
  <si>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</si>
  <si>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</si>
  <si>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</si>
  <si>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</si>
  <si>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</si>
  <si>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</si>
  <si>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</si>
  <si>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</si>
  <si>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</si>
  <si>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</si>
  <si>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</si>
  <si>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</si>
  <si>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</si>
  <si>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</si>
  <si>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</si>
  <si>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</si>
  <si>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</si>
  <si>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</si>
  <si>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</si>
  <si>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</si>
  <si>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</si>
  <si>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</si>
  <si>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</si>
  <si>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</si>
  <si>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</si>
  <si>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</si>
  <si>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</si>
  <si>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</si>
  <si>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</si>
  <si>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</si>
  <si>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</si>
  <si>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</si>
  <si>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</si>
  <si>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</si>
  <si>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</si>
  <si>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</si>
  <si>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</si>
  <si>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</si>
  <si>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</si>
  <si>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</si>
  <si>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</si>
  <si>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</si>
  <si>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</si>
  <si>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</si>
  <si>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</si>
  <si>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</si>
  <si>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</si>
  <si>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</si>
  <si>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</si>
  <si>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</si>
  <si>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</si>
  <si>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</si>
  <si>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</si>
  <si>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</si>
  <si>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</si>
  <si>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</si>
  <si>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</si>
  <si>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</si>
  <si>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</si>
  <si>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</si>
  <si>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</si>
  <si>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</si>
  <si>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</si>
  <si>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</si>
  <si>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</si>
  <si>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</si>
  <si>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</si>
  <si>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</si>
  <si>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</si>
  <si>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</si>
  <si>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</si>
  <si>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</si>
  <si>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</si>
  <si>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</si>
  <si>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</si>
  <si>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</si>
  <si>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</si>
  <si>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</si>
  <si>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</si>
  <si>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</si>
  <si>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</si>
  <si>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</si>
  <si>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</si>
  <si>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</si>
  <si>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</si>
  <si>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</si>
  <si>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</si>
  <si>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</si>
  <si>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</si>
  <si>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</si>
  <si>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</si>
  <si>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</si>
  <si>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</si>
  <si>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</si>
  <si>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</si>
  <si>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</si>
  <si>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</si>
  <si>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</si>
  <si>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</si>
  <si>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</si>
  <si>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</si>
  <si>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</si>
  <si>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</si>
  <si>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</si>
  <si>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</si>
  <si>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</si>
  <si>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</si>
  <si>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</si>
  <si>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</si>
  <si>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</si>
  <si>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</si>
  <si>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</si>
  <si>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</si>
  <si>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</si>
  <si>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</si>
  <si>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</si>
  <si>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</si>
  <si>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</si>
  <si>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</si>
  <si>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</si>
  <si>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</si>
  <si>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</si>
  <si>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</si>
  <si>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</si>
  <si>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</si>
  <si>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</si>
  <si>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</si>
  <si>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</si>
  <si>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</si>
  <si>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</si>
  <si>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</si>
  <si>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</si>
  <si>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</si>
  <si>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</si>
  <si>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</si>
  <si>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</si>
  <si>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</si>
  <si>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</si>
  <si>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</si>
  <si>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</si>
  <si>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</si>
  <si>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</si>
  <si>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</si>
  <si>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</si>
  <si>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</si>
  <si>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</si>
  <si>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</si>
  <si>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</si>
  <si>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</si>
  <si>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</si>
  <si>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</si>
  <si>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</si>
  <si>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</si>
  <si>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</si>
  <si>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</si>
  <si>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</si>
  <si>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</si>
  <si>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</si>
  <si>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</si>
  <si>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</si>
  <si>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</si>
  <si>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</si>
  <si>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</si>
  <si>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</si>
  <si>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</si>
  <si>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</si>
  <si>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</si>
  <si>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</si>
  <si>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</si>
  <si>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</si>
  <si>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</si>
  <si>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</si>
  <si>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</si>
  <si>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</si>
  <si>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</si>
  <si>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</si>
  <si>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</si>
  <si>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</si>
  <si>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</si>
  <si>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</si>
  <si>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</si>
  <si>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</si>
  <si>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</si>
  <si>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</si>
  <si>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</si>
  <si>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</si>
  <si>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</si>
  <si>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</si>
  <si>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</si>
  <si>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</si>
  <si>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</si>
  <si>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</si>
  <si>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</si>
  <si>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</si>
  <si>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</si>
  <si>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</si>
  <si>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</si>
  <si>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</si>
  <si>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</si>
  <si>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</si>
  <si>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</si>
  <si>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</si>
  <si>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</si>
  <si>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</si>
  <si>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</si>
  <si>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</si>
  <si>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</si>
  <si>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</si>
  <si>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</si>
  <si>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</si>
  <si>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</si>
  <si>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</si>
  <si>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</si>
  <si>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</si>
  <si>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</si>
  <si>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</si>
  <si>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</si>
  <si>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</si>
  <si>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</si>
  <si>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</si>
  <si>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</si>
  <si>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</si>
  <si>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</si>
  <si>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</si>
  <si>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</si>
  <si>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</si>
  <si>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</si>
  <si>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</si>
  <si>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</si>
  <si>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</si>
  <si>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</si>
  <si>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</si>
  <si>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</si>
  <si>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</si>
  <si>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</si>
  <si>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</si>
  <si>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</si>
  <si>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</si>
  <si>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</si>
  <si>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</si>
  <si>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</si>
  <si>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</si>
  <si>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</si>
  <si>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</si>
  <si>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</si>
  <si>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</si>
  <si>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</si>
  <si>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</si>
  <si>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</si>
  <si>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</si>
  <si>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</si>
  <si>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</si>
  <si>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</si>
  <si>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</si>
  <si>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</si>
  <si>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</si>
  <si>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</si>
  <si>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</si>
  <si>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</si>
  <si>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</si>
  <si>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</si>
  <si>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</si>
  <si>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</si>
  <si>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</si>
  <si>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</si>
  <si>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</si>
  <si>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</si>
  <si>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</si>
  <si>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</si>
  <si>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</si>
  <si>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</si>
  <si>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</si>
  <si>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</si>
  <si>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</si>
  <si>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</si>
  <si>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</si>
  <si>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</si>
  <si>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</si>
  <si>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</si>
  <si>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</si>
  <si>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</si>
  <si>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</si>
  <si>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</si>
  <si>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</si>
  <si>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</si>
  <si>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</si>
  <si>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</si>
  <si>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</si>
  <si>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</si>
  <si>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</si>
  <si>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</si>
  <si>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</si>
  <si>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</si>
  <si>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</si>
  <si>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</si>
  <si>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</si>
  <si>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</si>
  <si>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</si>
  <si>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</si>
  <si>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</si>
  <si>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</si>
  <si>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</si>
  <si>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</si>
  <si>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</si>
  <si>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</si>
  <si>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</si>
  <si>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</si>
  <si>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</si>
  <si>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</si>
  <si>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</si>
  <si>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</si>
  <si>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</si>
  <si>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</si>
  <si>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</si>
  <si>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</si>
  <si>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</si>
  <si>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</si>
  <si>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</si>
  <si>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</si>
  <si>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</si>
  <si>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</si>
  <si>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</si>
  <si>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</si>
  <si>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</si>
  <si>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</si>
  <si>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</si>
  <si>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</si>
  <si>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</si>
  <si>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</si>
  <si>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</si>
  <si>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</si>
  <si>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</si>
  <si>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</si>
  <si>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</si>
  <si>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</si>
  <si>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</si>
  <si>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</si>
  <si>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</si>
  <si>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</si>
  <si>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</si>
  <si>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</si>
  <si>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</si>
  <si>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</si>
  <si>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</si>
  <si>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</si>
  <si>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</si>
  <si>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</si>
  <si>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</si>
  <si>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</si>
  <si>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</si>
  <si>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</si>
  <si>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</si>
  <si>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</si>
  <si>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</si>
  <si>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</si>
  <si>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</si>
  <si>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</si>
  <si>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</si>
  <si>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</si>
  <si>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</si>
  <si>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</si>
  <si>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</si>
  <si>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</si>
  <si>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</si>
  <si>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</si>
  <si>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</si>
  <si>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</si>
  <si>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</si>
  <si>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</si>
  <si>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</si>
  <si>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</si>
  <si>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</si>
  <si>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</si>
  <si>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</si>
  <si>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</si>
  <si>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</si>
  <si>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</si>
  <si>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</si>
  <si>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</si>
  <si>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</si>
  <si>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</si>
  <si>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</si>
  <si>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</si>
  <si>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</si>
  <si>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</si>
  <si>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</si>
  <si>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</si>
  <si>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</si>
  <si>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</si>
  <si>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</si>
  <si>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</si>
  <si>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</si>
  <si>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</si>
  <si>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</si>
  <si>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</si>
  <si>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</si>
  <si>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</si>
  <si>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</si>
  <si>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</si>
  <si>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</si>
  <si>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</si>
  <si>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</si>
  <si>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</si>
  <si>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</si>
  <si>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</si>
  <si>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</si>
  <si>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</si>
  <si>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</si>
  <si>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</si>
  <si>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</si>
  <si>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</si>
  <si>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</si>
  <si>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</si>
  <si>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</si>
  <si>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</si>
  <si>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</si>
  <si>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</si>
  <si>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</si>
  <si>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</si>
  <si>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</si>
  <si>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</si>
  <si>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</si>
  <si>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</si>
  <si>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</si>
  <si>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</si>
  <si>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</si>
  <si>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</si>
  <si>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</si>
  <si>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</si>
  <si>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</si>
  <si>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</si>
  <si>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</si>
  <si>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</si>
  <si>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</si>
  <si>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</si>
  <si>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</si>
  <si>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</si>
  <si>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</si>
  <si>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</si>
  <si>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</si>
  <si>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</si>
  <si>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</si>
  <si>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</si>
  <si>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</si>
  <si>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</si>
  <si>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</si>
  <si>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</si>
  <si>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</si>
  <si>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</si>
  <si>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</si>
  <si>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</si>
  <si>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</si>
  <si>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</si>
  <si>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</si>
  <si>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</si>
  <si>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</si>
  <si>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</si>
  <si>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</si>
  <si>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</si>
  <si>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</si>
  <si>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</si>
  <si>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</si>
  <si>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</si>
  <si>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</si>
  <si>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</si>
  <si>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</si>
  <si>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</si>
  <si>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</si>
  <si>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</si>
  <si>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</si>
  <si>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</si>
  <si>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</si>
  <si>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</si>
  <si>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</si>
  <si>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</si>
  <si>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</si>
  <si>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</si>
  <si>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</si>
  <si>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</si>
  <si>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</si>
  <si>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</si>
  <si>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</si>
  <si>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</si>
  <si>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</si>
  <si>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</si>
  <si>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</si>
  <si>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</si>
  <si>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</si>
  <si>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</si>
  <si>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</si>
  <si>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</si>
  <si>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</si>
  <si>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</si>
  <si>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</si>
  <si>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</si>
  <si>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</si>
  <si>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</si>
  <si>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</si>
  <si>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</si>
  <si>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</si>
  <si>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</si>
  <si>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</si>
  <si>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</si>
  <si>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</si>
  <si>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</si>
  <si>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</si>
  <si>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</si>
  <si>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</si>
  <si>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</si>
  <si>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</si>
  <si>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</si>
  <si>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</si>
  <si>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</si>
  <si>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</si>
  <si>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</si>
  <si>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</si>
  <si>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</si>
  <si>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</si>
  <si>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</si>
  <si>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</si>
  <si>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</si>
  <si>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</si>
  <si>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</si>
  <si>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</si>
  <si>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</si>
  <si>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</si>
  <si>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</si>
  <si>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</si>
  <si>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</si>
  <si>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</si>
  <si>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</si>
  <si>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</si>
  <si>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</si>
  <si>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</si>
  <si>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</si>
  <si>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</si>
  <si>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</si>
  <si>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</si>
  <si>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</si>
  <si>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</si>
  <si>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</si>
  <si>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</si>
  <si>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</si>
  <si>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</si>
  <si>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</si>
  <si>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</si>
  <si>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</si>
  <si>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</si>
  <si>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</si>
  <si>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</si>
  <si>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</si>
  <si>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</si>
  <si>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</si>
  <si>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</si>
  <si>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</si>
  <si>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</si>
  <si>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</si>
  <si>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</si>
  <si>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</si>
  <si>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</si>
  <si>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</si>
  <si>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</si>
  <si>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</si>
  <si>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</si>
  <si>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</si>
  <si>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</si>
  <si>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</si>
  <si>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</si>
  <si>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</si>
  <si>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</si>
  <si>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</si>
  <si>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</si>
  <si>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</si>
  <si>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</si>
  <si>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</si>
  <si>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</si>
  <si>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</si>
  <si>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</si>
  <si>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</si>
  <si>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</si>
  <si>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</si>
  <si>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</si>
  <si>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</si>
  <si>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</si>
  <si>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</si>
  <si>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</si>
  <si>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</si>
  <si>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</si>
  <si>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</si>
  <si>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</si>
  <si>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</si>
  <si>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</si>
  <si>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</si>
  <si>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</si>
  <si>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</si>
  <si>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</si>
  <si>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</si>
  <si>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</si>
  <si>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</si>
  <si>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</si>
  <si>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</si>
  <si>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</si>
  <si>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</si>
  <si>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</si>
  <si>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</si>
  <si>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</si>
  <si>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</si>
  <si>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</si>
  <si>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</si>
  <si>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</si>
  <si>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</si>
  <si>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</si>
  <si>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</si>
  <si>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</si>
  <si>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</si>
  <si>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</si>
  <si>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</si>
  <si>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</si>
  <si>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</si>
  <si>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</si>
  <si>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</si>
  <si>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</si>
  <si>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</si>
  <si>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</si>
  <si>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</si>
  <si>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</si>
  <si>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</si>
  <si>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</si>
  <si>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</si>
  <si>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</si>
  <si>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</si>
  <si>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</si>
  <si>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</si>
  <si>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</si>
  <si>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</si>
  <si>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</si>
  <si>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</si>
  <si>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</si>
  <si>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</si>
  <si>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</si>
  <si>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</si>
  <si>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</si>
  <si>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</si>
  <si>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</si>
  <si>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</si>
  <si>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</si>
  <si>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</si>
  <si>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</si>
  <si>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</si>
  <si>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</si>
  <si>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</si>
  <si>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</si>
  <si>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</si>
  <si>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</si>
  <si>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</si>
  <si>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</si>
  <si>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</si>
  <si>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</si>
  <si>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</si>
  <si>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</si>
  <si>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</si>
  <si>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</si>
  <si>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</si>
  <si>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</si>
  <si>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</si>
  <si>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</si>
  <si>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</si>
  <si>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</si>
  <si>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</si>
  <si>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</si>
  <si>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</si>
  <si>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</si>
  <si>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</si>
  <si>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</si>
  <si>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</si>
  <si>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</si>
  <si>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</si>
  <si>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</si>
  <si>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</si>
  <si>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</si>
  <si>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</si>
  <si>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</si>
  <si>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</si>
  <si>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</si>
  <si>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</si>
  <si>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</si>
  <si>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</si>
  <si>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</si>
  <si>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</si>
  <si>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</si>
  <si>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</si>
  <si>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</si>
  <si>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</si>
  <si>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</si>
  <si>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</si>
  <si>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</si>
  <si>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</si>
  <si>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</si>
  <si>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</si>
  <si>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</si>
  <si>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</si>
  <si>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</si>
  <si>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</si>
  <si>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</si>
  <si>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</si>
  <si>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</si>
  <si>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</si>
  <si>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</si>
  <si>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</si>
  <si>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</si>
  <si>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</si>
  <si>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</si>
  <si>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</si>
  <si>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</si>
  <si>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</si>
  <si>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</si>
  <si>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</si>
  <si>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</si>
  <si>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</si>
  <si>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</si>
  <si>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</si>
  <si>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</si>
  <si>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</si>
  <si>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</si>
  <si>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</si>
  <si>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</si>
  <si>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</si>
  <si>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</si>
  <si>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</si>
  <si>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</si>
  <si>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</si>
  <si>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</si>
  <si>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</si>
  <si>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</si>
  <si>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</si>
  <si>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</si>
  <si>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</si>
  <si>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</si>
  <si>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</si>
  <si>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</si>
  <si>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</si>
  <si>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</si>
  <si>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</si>
  <si>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</si>
  <si>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</si>
  <si>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</si>
  <si>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</si>
  <si>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</si>
  <si>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</si>
  <si>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</si>
  <si>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</si>
  <si>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</si>
  <si>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</si>
  <si>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</si>
  <si>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</si>
  <si>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</si>
  <si>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</si>
  <si>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</si>
  <si>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</si>
  <si>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</si>
  <si>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</si>
  <si>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</si>
  <si>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</si>
  <si>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</si>
  <si>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</si>
  <si>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</si>
  <si>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</si>
  <si>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</si>
  <si>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</si>
  <si>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</si>
  <si>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</si>
  <si>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</si>
  <si>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</si>
  <si>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</si>
  <si>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</si>
  <si>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</si>
  <si>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</si>
  <si>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</si>
  <si>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</si>
  <si>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</si>
  <si>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</si>
  <si>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</si>
  <si>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</si>
  <si>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</si>
  <si>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</si>
  <si>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</si>
  <si>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</si>
  <si>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</si>
  <si>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</si>
  <si>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</si>
  <si>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</si>
  <si>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</si>
  <si>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</si>
  <si>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</si>
  <si>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</si>
  <si>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</si>
  <si>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</si>
  <si>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</si>
  <si>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</si>
  <si>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</si>
  <si>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</si>
  <si>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</si>
  <si>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</si>
  <si>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</si>
  <si>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</si>
  <si>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</si>
  <si>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</si>
  <si>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</si>
  <si>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</si>
  <si>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</si>
  <si>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</si>
  <si>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</si>
  <si>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</si>
  <si>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</si>
  <si>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</si>
  <si>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</si>
  <si>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</si>
  <si>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</si>
  <si>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</si>
  <si>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</si>
  <si>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</si>
  <si>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</si>
  <si>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</si>
  <si>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</si>
  <si>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</si>
  <si>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</si>
  <si>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</si>
  <si>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</si>
  <si>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</si>
  <si>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</si>
  <si>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</si>
  <si>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</si>
  <si>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</si>
  <si>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</si>
  <si>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</si>
  <si>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</si>
  <si>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</si>
  <si>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</si>
  <si>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</si>
  <si>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</si>
  <si>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</si>
  <si>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</si>
  <si>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</si>
  <si>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</si>
  <si>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</si>
  <si>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</si>
  <si>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</si>
  <si>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</si>
  <si>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</si>
  <si>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</si>
  <si>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</si>
  <si>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</si>
  <si>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</si>
  <si>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</si>
  <si>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</si>
  <si>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</si>
  <si>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</si>
  <si>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</si>
  <si>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</si>
  <si>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</si>
  <si>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</si>
  <si>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</si>
  <si>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</si>
  <si>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</si>
  <si>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</si>
  <si>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</si>
  <si>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</si>
  <si>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</si>
  <si>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</si>
  <si>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</si>
  <si>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</si>
  <si>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</si>
  <si>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</si>
  <si>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</si>
  <si>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</si>
  <si>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</si>
  <si>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</si>
  <si>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</si>
  <si>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</si>
  <si>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</si>
  <si>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</si>
  <si>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</si>
  <si>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</si>
  <si>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</si>
  <si>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</si>
  <si>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</si>
  <si>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</si>
  <si>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</si>
  <si>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</si>
  <si>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</si>
  <si>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</si>
  <si>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</si>
  <si>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</si>
  <si>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</si>
  <si>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</si>
  <si>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</si>
  <si>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</si>
  <si>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</si>
  <si>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</si>
  <si>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</si>
  <si>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</si>
  <si>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</si>
  <si>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</si>
  <si>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</si>
  <si>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</si>
  <si>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</si>
  <si>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</si>
  <si>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</si>
  <si>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</si>
  <si>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</si>
  <si>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</si>
  <si>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</si>
  <si>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</si>
  <si>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</si>
  <si>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</si>
  <si>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</si>
  <si>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</si>
  <si>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</si>
  <si>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</si>
  <si>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</si>
  <si>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</si>
  <si>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</si>
  <si>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</si>
  <si>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</si>
  <si>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</si>
  <si>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</si>
  <si>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</si>
  <si>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</si>
  <si>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</si>
  <si>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</si>
  <si>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</si>
  <si>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</si>
  <si>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</si>
  <si>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</si>
  <si>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</si>
  <si>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</si>
  <si>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</si>
  <si>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</si>
  <si>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</si>
  <si>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</si>
  <si>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</si>
  <si>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</si>
  <si>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</si>
  <si>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</si>
  <si>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</si>
  <si>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</si>
  <si>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</si>
  <si>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</si>
  <si>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</si>
  <si>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</si>
  <si>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</si>
  <si>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</si>
  <si>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</si>
  <si>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</si>
  <si>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</si>
  <si>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</si>
  <si>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</si>
  <si>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</si>
  <si>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</si>
  <si>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</si>
  <si>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</si>
  <si>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</si>
  <si>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</si>
  <si>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</si>
  <si>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</si>
  <si>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</si>
  <si>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</si>
  <si>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</si>
  <si>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</si>
  <si>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</si>
  <si>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</si>
  <si>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</si>
  <si>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</si>
  <si>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</si>
  <si>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</si>
  <si>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</si>
  <si>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</si>
  <si>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</si>
  <si>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</si>
  <si>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</si>
  <si>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</si>
  <si>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</si>
  <si>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</si>
  <si>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</si>
  <si>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</si>
  <si>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</si>
  <si>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</si>
  <si>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</si>
  <si>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</si>
  <si>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</si>
  <si>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</si>
  <si>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</si>
  <si>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</si>
  <si>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</si>
  <si>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</si>
  <si>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</si>
  <si>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</si>
  <si>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</si>
  <si>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</si>
  <si>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</si>
  <si>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</si>
  <si>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</si>
  <si>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</si>
  <si>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</si>
  <si>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</si>
  <si>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</si>
  <si>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</si>
  <si>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</si>
  <si>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</si>
  <si>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</si>
  <si>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</si>
  <si>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</si>
  <si>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</si>
  <si>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</si>
  <si>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</si>
  <si>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</si>
  <si>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</si>
  <si>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</si>
  <si>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</si>
  <si>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</si>
  <si>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</si>
  <si>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</si>
  <si>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</si>
  <si>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</si>
  <si>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</si>
  <si>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</si>
  <si>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</si>
  <si>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</si>
  <si>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</si>
  <si>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</si>
  <si>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</si>
  <si>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</si>
  <si>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</si>
  <si>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</si>
  <si>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</si>
  <si>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</si>
  <si>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</si>
  <si>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</si>
  <si>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</si>
  <si>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</si>
  <si>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</si>
  <si>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</si>
  <si>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</si>
  <si>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</si>
  <si>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</si>
  <si>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</si>
  <si>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</si>
  <si>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</si>
  <si>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</si>
  <si>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</si>
  <si>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</si>
  <si>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</si>
  <si>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</si>
  <si>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</si>
  <si>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</si>
  <si>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</si>
  <si>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</si>
  <si>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</si>
  <si>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</si>
  <si>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</si>
  <si>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</si>
  <si>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</si>
  <si>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</si>
  <si>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</si>
  <si>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</si>
  <si>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</si>
  <si>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</si>
  <si>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</si>
  <si>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</si>
  <si>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</si>
  <si>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</si>
  <si>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</si>
  <si>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</si>
  <si>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</si>
  <si>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</si>
  <si>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</si>
  <si>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</si>
  <si>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</si>
  <si>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</si>
  <si>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</si>
  <si>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</si>
  <si>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</si>
  <si>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</si>
  <si>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</si>
  <si>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</si>
  <si>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</si>
  <si>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</si>
  <si>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</si>
  <si>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</si>
  <si>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</si>
  <si>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</si>
  <si>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</si>
  <si>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</si>
  <si>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</si>
  <si>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</si>
  <si>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</si>
  <si>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</si>
  <si>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</si>
  <si>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</si>
  <si>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</si>
  <si>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</si>
  <si>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</si>
  <si>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</si>
  <si>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</si>
  <si>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</si>
  <si>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</si>
  <si>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</si>
  <si>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</si>
  <si>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</si>
  <si>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</si>
  <si>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</si>
  <si>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</si>
  <si>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</si>
  <si>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</si>
  <si>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</si>
  <si>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</si>
  <si>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</si>
  <si>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</si>
  <si>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</si>
  <si>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</si>
  <si>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</si>
  <si>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</si>
  <si>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</si>
  <si>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</si>
  <si>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</si>
  <si>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</si>
  <si>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</si>
  <si>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</si>
  <si>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</si>
  <si>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</si>
  <si>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</si>
  <si>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</si>
  <si>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</si>
  <si>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</si>
  <si>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</si>
  <si>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</si>
  <si>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</si>
  <si>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</si>
  <si>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</si>
  <si>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</si>
  <si>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</si>
  <si>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</si>
  <si>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</si>
  <si>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</si>
  <si>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</si>
  <si>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</si>
  <si>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</si>
  <si>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</si>
  <si>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</si>
  <si>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</si>
  <si>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</si>
  <si>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</si>
  <si>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</si>
  <si>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</si>
  <si>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</si>
  <si>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</si>
  <si>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</si>
  <si>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</si>
  <si>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</si>
  <si>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</si>
  <si>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</si>
  <si>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</si>
  <si>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</si>
  <si>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</si>
  <si>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</si>
  <si>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</si>
  <si>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</si>
  <si>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</si>
  <si>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</si>
  <si>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</si>
  <si>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</si>
  <si>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</si>
  <si>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</si>
  <si>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</si>
  <si>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</si>
  <si>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</si>
  <si>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</si>
  <si>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</si>
  <si>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</si>
  <si>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</si>
  <si>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</si>
  <si>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</si>
  <si>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</si>
  <si>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</si>
  <si>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</si>
  <si>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</si>
  <si>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</si>
  <si>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</si>
  <si>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</si>
  <si>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</si>
  <si>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</si>
  <si>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</si>
  <si>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</si>
  <si>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</si>
  <si>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</si>
  <si>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</si>
  <si>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</si>
  <si>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</si>
  <si>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</si>
  <si>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</si>
  <si>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</si>
  <si>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</si>
  <si>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</si>
  <si>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</si>
  <si>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</si>
  <si>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</si>
  <si>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</si>
  <si>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</si>
  <si>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</si>
  <si>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</si>
  <si>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</si>
  <si>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</si>
  <si>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</si>
  <si>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</si>
  <si>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</si>
  <si>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</si>
  <si>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</si>
  <si>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</si>
  <si>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</si>
  <si>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</si>
  <si>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</si>
  <si>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</si>
  <si>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</si>
  <si>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</si>
  <si>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</si>
  <si>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</si>
  <si>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</si>
  <si>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</si>
  <si>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</si>
  <si>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</si>
  <si>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</si>
  <si>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</si>
  <si>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</si>
  <si>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</si>
  <si>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</si>
  <si>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</si>
  <si>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</si>
  <si>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</si>
  <si>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</si>
  <si>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</si>
  <si>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</si>
  <si>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</si>
  <si>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</si>
  <si>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</si>
  <si>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</si>
  <si>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</si>
  <si>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</si>
  <si>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</si>
  <si>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</si>
  <si>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</si>
  <si>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</si>
  <si>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</si>
  <si>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</si>
  <si>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</si>
  <si>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</si>
  <si>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</si>
  <si>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</si>
  <si>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</si>
  <si>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</si>
  <si>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</si>
  <si>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</si>
  <si>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</si>
  <si>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</si>
  <si>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</si>
  <si>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</si>
  <si>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</si>
  <si>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</si>
  <si>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</si>
  <si>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</si>
  <si>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</si>
  <si>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</si>
  <si>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</si>
  <si>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</si>
  <si>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</si>
  <si>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</si>
  <si>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</si>
  <si>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</si>
  <si>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</si>
  <si>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</si>
  <si>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</si>
  <si>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</si>
  <si>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</si>
  <si>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</si>
  <si>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</si>
  <si>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</si>
  <si>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</si>
  <si>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</si>
  <si>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</si>
  <si>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</si>
  <si>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</si>
  <si>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</si>
  <si>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</si>
  <si>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</si>
  <si>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</si>
  <si>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</si>
  <si>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</si>
  <si>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</si>
  <si>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</si>
  <si>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</si>
  <si>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</si>
  <si>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</si>
  <si>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</si>
  <si>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</si>
  <si>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</si>
  <si>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</si>
  <si>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</si>
  <si>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</si>
  <si>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</si>
  <si>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</si>
  <si>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</si>
  <si>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</si>
  <si>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</si>
  <si>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</si>
  <si>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</si>
  <si>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</si>
  <si>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</si>
  <si>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</si>
  <si>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</si>
  <si>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</si>
  <si>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</si>
  <si>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</si>
  <si>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</si>
  <si>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</si>
  <si>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</si>
  <si>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</si>
  <si>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</si>
  <si>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</si>
  <si>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</si>
  <si>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</si>
  <si>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</si>
  <si>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</si>
  <si>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</si>
  <si>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</si>
  <si>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</si>
  <si>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</si>
  <si>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</si>
  <si>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</si>
  <si>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</si>
  <si>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</si>
  <si>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</si>
  <si>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</si>
  <si>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</si>
  <si>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</si>
  <si>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</si>
  <si>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</si>
  <si>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</si>
  <si>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</si>
  <si>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</si>
  <si>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</si>
  <si>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</si>
  <si>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</si>
  <si>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</si>
  <si>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</si>
  <si>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</si>
  <si>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</si>
  <si>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</si>
  <si>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</si>
  <si>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</si>
  <si>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</si>
  <si>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</si>
  <si>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</si>
  <si>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</si>
  <si>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</si>
  <si>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</si>
  <si>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</si>
  <si>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</si>
  <si>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</si>
  <si>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</si>
  <si>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</si>
  <si>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</si>
  <si>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</si>
  <si>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</si>
  <si>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</si>
  <si>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</si>
  <si>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</si>
  <si>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</si>
  <si>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</si>
  <si>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</si>
  <si>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</si>
  <si>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</si>
  <si>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</si>
  <si>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</si>
  <si>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</si>
  <si>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</si>
  <si>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</si>
  <si>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</si>
  <si>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</si>
  <si>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</si>
  <si>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</si>
  <si>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</si>
  <si>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</si>
  <si>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</si>
  <si>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</si>
  <si>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</si>
  <si>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</si>
  <si>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</si>
  <si>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</si>
  <si>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</si>
  <si>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</si>
  <si>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</si>
  <si>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</si>
  <si>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</si>
  <si>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</si>
  <si>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</si>
  <si>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</si>
  <si>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</si>
  <si>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</si>
  <si>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</si>
  <si>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</si>
  <si>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</si>
  <si>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</si>
  <si>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</si>
  <si>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</si>
  <si>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</si>
  <si>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</si>
  <si>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</si>
  <si>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</si>
  <si>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</si>
  <si>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</si>
  <si>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</si>
  <si>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</si>
  <si>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</si>
  <si>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</si>
  <si>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</si>
  <si>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</si>
  <si>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</si>
  <si>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</si>
  <si>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</si>
  <si>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</si>
  <si>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</si>
  <si>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</si>
  <si>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</si>
  <si>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</si>
  <si>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</si>
  <si>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</si>
  <si>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</si>
  <si>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</si>
  <si>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</si>
  <si>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</si>
  <si>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</si>
  <si>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</si>
  <si>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</si>
  <si>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</si>
  <si>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</si>
  <si>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</si>
  <si>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</si>
  <si>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</si>
  <si>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</si>
  <si>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</si>
  <si>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</si>
  <si>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</si>
  <si>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</si>
  <si>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</si>
  <si>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</si>
  <si>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</si>
  <si>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</si>
  <si>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</si>
  <si>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</si>
  <si>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</si>
  <si>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</si>
  <si>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</si>
  <si>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</si>
  <si>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</si>
  <si>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</si>
  <si>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</si>
  <si>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</si>
  <si>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</si>
  <si>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</si>
  <si>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</si>
  <si>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</si>
  <si>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</si>
  <si>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</si>
  <si>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</si>
  <si>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</si>
  <si>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</si>
  <si>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</si>
  <si>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</si>
  <si>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</si>
  <si>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</si>
  <si>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</si>
  <si>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</si>
  <si>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</si>
  <si>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</si>
  <si>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</si>
  <si>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</si>
  <si>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</si>
  <si>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</si>
  <si>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</si>
  <si>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</si>
  <si>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</si>
  <si>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</si>
  <si>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</si>
  <si>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</si>
  <si>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</si>
  <si>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</si>
  <si>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</si>
  <si>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</si>
  <si>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</si>
  <si>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</si>
  <si>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</si>
  <si>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</si>
  <si>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</si>
  <si>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</si>
  <si>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</si>
  <si>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</si>
  <si>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</si>
  <si>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</si>
  <si>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</si>
  <si>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</si>
  <si>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</si>
  <si>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</si>
  <si>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</si>
  <si>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</si>
  <si>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</si>
  <si>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</si>
  <si>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</si>
  <si>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</si>
  <si>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</si>
  <si>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</si>
  <si>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</si>
  <si>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</si>
  <si>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</si>
  <si>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</si>
  <si>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</si>
  <si>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</si>
  <si>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</si>
  <si>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</si>
  <si>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</si>
  <si>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</si>
  <si>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</si>
  <si>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</si>
  <si>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</si>
  <si>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</si>
  <si>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</si>
  <si>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</si>
  <si>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</si>
  <si>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</si>
  <si>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</si>
  <si>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</si>
  <si>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</si>
  <si>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</si>
  <si>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</si>
  <si>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</si>
  <si>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</si>
  <si>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</si>
  <si>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</si>
  <si>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</si>
  <si>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</si>
  <si>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</si>
  <si>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</si>
  <si>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</si>
  <si>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</si>
  <si>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</si>
  <si>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</si>
  <si>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</si>
  <si>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</si>
  <si>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</si>
  <si>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</si>
  <si>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</si>
  <si>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</si>
  <si>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</si>
  <si>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</si>
  <si>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</si>
  <si>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</si>
  <si>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</si>
  <si>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</si>
  <si>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</si>
  <si>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</si>
  <si>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</si>
  <si>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</si>
  <si>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</si>
  <si>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</si>
  <si>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</si>
  <si>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</si>
  <si>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</si>
  <si>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</si>
  <si>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</si>
  <si>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</si>
  <si>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</si>
  <si>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</si>
  <si>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</si>
  <si>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</si>
  <si>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</si>
  <si>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</si>
  <si>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</si>
  <si>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</si>
  <si>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</si>
  <si>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</si>
  <si>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</si>
  <si>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</si>
  <si>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</si>
  <si>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</si>
  <si>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</si>
  <si>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</si>
  <si>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</si>
  <si>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</si>
  <si>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</si>
  <si>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</si>
  <si>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</si>
  <si>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</si>
  <si>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</si>
  <si>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</si>
  <si>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</si>
  <si>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</si>
  <si>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</si>
  <si>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</si>
  <si>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</si>
  <si>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</si>
  <si>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</si>
  <si>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</si>
  <si>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</si>
  <si>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</si>
  <si>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</si>
  <si>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</si>
  <si>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</si>
  <si>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</si>
  <si>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</si>
  <si>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</si>
  <si>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</si>
  <si>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</si>
  <si>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</si>
  <si>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</si>
  <si>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</si>
  <si>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</si>
  <si>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</si>
  <si>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</si>
  <si>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</si>
  <si>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</si>
  <si>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</si>
  <si>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</si>
  <si>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</si>
  <si>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</si>
  <si>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</si>
  <si>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</si>
  <si>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</si>
  <si>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</si>
  <si>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</si>
  <si>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</si>
  <si>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</si>
  <si>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</si>
  <si>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</si>
  <si>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</si>
  <si>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</si>
  <si>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</si>
  <si>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</si>
  <si>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</si>
  <si>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</si>
  <si>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</si>
  <si>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</si>
  <si>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</si>
  <si>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</si>
  <si>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</si>
  <si>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</si>
  <si>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</si>
  <si>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</si>
  <si>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</si>
  <si>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</si>
  <si>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</si>
  <si>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</si>
  <si>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</si>
  <si>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</si>
  <si>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</si>
  <si>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</si>
  <si>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</si>
  <si>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</si>
  <si>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</si>
  <si>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</si>
  <si>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</si>
  <si>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</si>
  <si>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</si>
  <si>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</si>
  <si>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</si>
  <si>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</si>
  <si>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</si>
  <si>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</si>
  <si>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</si>
  <si>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</si>
  <si>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</si>
  <si>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</si>
  <si>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</si>
  <si>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</si>
  <si>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</si>
  <si>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</si>
  <si>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</si>
  <si>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</si>
  <si>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</si>
  <si>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</si>
  <si>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</si>
  <si>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</si>
  <si>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</si>
  <si>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</si>
  <si>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</si>
  <si>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</si>
  <si>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</si>
  <si>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</si>
  <si>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</si>
  <si>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</si>
  <si>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</si>
  <si>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</si>
  <si>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</si>
  <si>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</si>
  <si>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</si>
  <si>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</si>
  <si>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</si>
  <si>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</si>
  <si>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</si>
  <si>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</si>
  <si>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</si>
  <si>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</si>
  <si>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</si>
  <si>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</si>
  <si>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</si>
  <si>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</si>
  <si>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</si>
  <si>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</si>
  <si>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</si>
  <si>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</si>
  <si>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</si>
  <si>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</si>
  <si>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</si>
  <si>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</si>
  <si>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</si>
  <si>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</si>
  <si>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</si>
  <si>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</si>
  <si>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</si>
  <si>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</si>
  <si>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</si>
  <si>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</si>
  <si>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</si>
  <si>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</si>
  <si>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</si>
  <si>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</si>
  <si>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</si>
  <si>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</si>
  <si>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</si>
  <si>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</si>
  <si>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</si>
  <si>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</si>
  <si>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</si>
  <si>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</si>
  <si>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</si>
  <si>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</si>
  <si>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</si>
  <si>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</si>
  <si>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</si>
  <si>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</si>
  <si>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</si>
  <si>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</si>
  <si>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</si>
  <si>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</si>
  <si>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</si>
  <si>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</si>
  <si>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</si>
  <si>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</si>
  <si>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</si>
  <si>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</si>
  <si>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</si>
  <si>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</si>
  <si>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</si>
  <si>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</si>
  <si>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</si>
  <si>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</si>
  <si>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</si>
  <si>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</si>
  <si>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</si>
  <si>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</si>
  <si>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</si>
  <si>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</si>
  <si>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</si>
  <si>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</si>
  <si>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</si>
  <si>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</si>
  <si>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</si>
  <si>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</si>
  <si>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</si>
  <si>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</si>
  <si>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</si>
  <si>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</si>
  <si>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</si>
  <si>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</si>
  <si>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</si>
  <si>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</si>
  <si>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</si>
  <si>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</si>
  <si>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</si>
  <si>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</si>
  <si>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</si>
  <si>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</si>
  <si>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</si>
  <si>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</si>
  <si>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</si>
  <si>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</si>
  <si>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</si>
  <si>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</si>
  <si>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</si>
  <si>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</si>
  <si>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</si>
  <si>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</si>
  <si>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</si>
  <si>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</si>
  <si>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</si>
  <si>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</si>
  <si>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</si>
  <si>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</si>
  <si>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</si>
  <si>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</si>
  <si>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</si>
  <si>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</si>
  <si>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</si>
  <si>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</si>
  <si>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</si>
  <si>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</si>
  <si>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</si>
  <si>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</si>
  <si>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</si>
  <si>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</si>
  <si>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</si>
  <si>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</si>
  <si>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</si>
  <si>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</si>
  <si>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</si>
  <si>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</si>
  <si>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</si>
  <si>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</si>
  <si>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</si>
  <si>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</si>
  <si>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</si>
  <si>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</si>
  <si>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</si>
  <si>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</si>
  <si>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</si>
  <si>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</si>
  <si>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</si>
  <si>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</si>
  <si>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</si>
  <si>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</si>
  <si>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</si>
  <si>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</si>
  <si>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</si>
  <si>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</si>
  <si>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</si>
  <si>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</si>
  <si>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</si>
  <si>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</si>
  <si>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</si>
  <si>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</si>
  <si>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</si>
  <si>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</si>
  <si>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</si>
  <si>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</si>
  <si>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</si>
  <si>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</si>
  <si>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</si>
  <si>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</si>
  <si>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</si>
  <si>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</si>
  <si>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</si>
  <si>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</si>
  <si>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</si>
  <si>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</si>
  <si>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</si>
  <si>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</si>
  <si>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</si>
  <si>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</si>
  <si>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</si>
  <si>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</si>
  <si>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</si>
  <si>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</si>
  <si>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</si>
  <si>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</si>
  <si>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</si>
  <si>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</si>
  <si>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</si>
  <si>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</si>
  <si>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</si>
  <si>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</si>
  <si>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</si>
  <si>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</si>
  <si>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</si>
  <si>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</si>
  <si>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</si>
  <si>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</si>
  <si>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</si>
  <si>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</si>
  <si>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</si>
  <si>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</si>
  <si>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</si>
  <si>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</si>
  <si>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</si>
  <si>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</si>
  <si>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</si>
  <si>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</si>
  <si>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</si>
  <si>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</si>
  <si>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</si>
  <si>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</si>
  <si>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</si>
  <si>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</si>
  <si>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</si>
  <si>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</si>
  <si>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</si>
  <si>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</si>
  <si>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</si>
  <si>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</si>
  <si>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</si>
  <si>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</si>
  <si>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</si>
  <si>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</si>
  <si>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</si>
  <si>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</si>
  <si>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</si>
  <si>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</si>
  <si>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</si>
  <si>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</si>
  <si>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</si>
  <si>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</si>
  <si>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</si>
  <si>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</si>
  <si>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</si>
  <si>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</si>
  <si>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</si>
  <si>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</si>
  <si>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</si>
  <si>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</si>
  <si>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</si>
  <si>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</si>
  <si>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</si>
  <si>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</si>
  <si>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</si>
  <si>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</si>
  <si>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</si>
  <si>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</si>
  <si>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</si>
  <si>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</si>
  <si>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</si>
  <si>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</si>
  <si>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</si>
  <si>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</si>
  <si>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</si>
  <si>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</si>
  <si>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</si>
  <si>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</si>
  <si>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</si>
  <si>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</si>
  <si>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</si>
  <si>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</si>
  <si>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</si>
  <si>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</si>
  <si>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</si>
  <si>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</si>
  <si>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</si>
  <si>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</si>
  <si>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</si>
  <si>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</si>
  <si>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</si>
  <si>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</si>
  <si>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</si>
  <si>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</si>
  <si>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</si>
  <si>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</si>
  <si>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</si>
  <si>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</si>
  <si>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</si>
  <si>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</si>
  <si>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</si>
  <si>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</si>
  <si>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</si>
  <si>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</si>
  <si>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</si>
  <si>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</si>
  <si>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</si>
  <si>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</si>
  <si>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</si>
  <si>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</si>
  <si>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</si>
  <si>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</si>
  <si>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</si>
  <si>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</si>
  <si>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</si>
  <si>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</si>
  <si>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</si>
  <si>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</si>
  <si>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</si>
  <si>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</si>
  <si>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</si>
  <si>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</si>
  <si>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</si>
  <si>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</si>
  <si>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</si>
  <si>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</si>
  <si>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</si>
  <si>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</si>
  <si>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</si>
  <si>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</si>
  <si>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</si>
  <si>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</si>
  <si>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</si>
  <si>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</si>
  <si>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</si>
  <si>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</si>
  <si>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</si>
  <si>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</si>
  <si>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</si>
  <si>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</si>
  <si>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</si>
  <si>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</si>
  <si>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</si>
  <si>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</si>
  <si>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</si>
  <si>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</si>
  <si>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</si>
  <si>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</si>
  <si>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</si>
  <si>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</si>
  <si>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</si>
  <si>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</si>
  <si>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</si>
  <si>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</si>
  <si>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</si>
  <si>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</si>
  <si>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</si>
  <si>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</si>
  <si>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</si>
  <si>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</si>
  <si>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</si>
  <si>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</si>
  <si>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</si>
  <si>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</si>
  <si>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</si>
  <si>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</si>
  <si>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</si>
  <si>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</si>
  <si>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</si>
  <si>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</si>
  <si>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</si>
  <si>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</si>
  <si>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</si>
  <si>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</si>
  <si>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</si>
  <si>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</si>
  <si>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</si>
  <si>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</si>
  <si>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</si>
  <si>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</si>
  <si>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</si>
  <si>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</si>
  <si>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</si>
  <si>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</si>
  <si>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</si>
  <si>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</si>
  <si>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</si>
  <si>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</si>
  <si>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</si>
  <si>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</si>
  <si>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</si>
  <si>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</si>
  <si>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</si>
  <si>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</si>
  <si>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</si>
  <si>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</si>
  <si>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</si>
  <si>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</si>
  <si>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</si>
  <si>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</si>
  <si>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</si>
  <si>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</si>
  <si>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</si>
  <si>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</si>
  <si>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</si>
  <si>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</si>
  <si>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</si>
  <si>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</si>
  <si>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</si>
  <si>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</si>
  <si>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</si>
  <si>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</si>
  <si>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</si>
  <si>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</si>
  <si>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</si>
  <si>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</si>
  <si>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</si>
  <si>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</si>
  <si>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</si>
  <si>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</si>
  <si>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</si>
  <si>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</si>
  <si>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</si>
  <si>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</si>
  <si>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</si>
  <si>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</si>
  <si>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</si>
  <si>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</si>
  <si>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</si>
  <si>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</si>
  <si>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</si>
  <si>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</si>
  <si>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</si>
  <si>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</si>
  <si>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</si>
  <si>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</si>
  <si>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</si>
  <si>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</si>
  <si>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</si>
  <si>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</si>
  <si>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</si>
  <si>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</si>
  <si>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</si>
  <si>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</si>
  <si>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</si>
  <si>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</si>
  <si>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</si>
  <si>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</si>
  <si>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</si>
  <si>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</si>
  <si>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</si>
  <si>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</si>
  <si>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</si>
  <si>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</si>
  <si>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</si>
  <si>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</si>
  <si>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</si>
  <si>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</si>
  <si>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</si>
  <si>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</si>
  <si>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</si>
  <si>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</si>
  <si>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</si>
  <si>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</si>
  <si>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</si>
  <si>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</si>
  <si>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</si>
  <si>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</si>
  <si>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</si>
  <si>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</si>
  <si>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</si>
  <si>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</si>
  <si>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</si>
  <si>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</si>
  <si>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</si>
  <si>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</si>
  <si>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</si>
  <si>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</si>
  <si>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</si>
  <si>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</si>
  <si>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</si>
  <si>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</si>
  <si>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</si>
  <si>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</si>
  <si>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</si>
  <si>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</si>
  <si>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</si>
  <si>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</si>
  <si>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</si>
  <si>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</si>
  <si>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</si>
  <si>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</si>
  <si>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</si>
  <si>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</si>
  <si>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</si>
  <si>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</si>
  <si>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</si>
  <si>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</si>
  <si>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</si>
  <si>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</si>
  <si>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</si>
  <si>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</si>
  <si>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</si>
  <si>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</si>
  <si>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</si>
  <si>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</si>
  <si>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</si>
  <si>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</si>
  <si>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</si>
  <si>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</si>
  <si>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</si>
  <si>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</si>
  <si>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</si>
  <si>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</si>
  <si>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</si>
  <si>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</si>
  <si>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</si>
  <si>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</si>
  <si>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</si>
  <si>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</si>
  <si>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</si>
  <si>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</si>
  <si>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</si>
  <si>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</si>
  <si>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</si>
  <si>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</si>
  <si>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</si>
  <si>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</si>
  <si>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</si>
  <si>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</si>
  <si>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</si>
  <si>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</si>
  <si>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</si>
  <si>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</si>
  <si>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</si>
  <si>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</si>
  <si>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</si>
  <si>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</si>
  <si>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</si>
  <si>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</si>
  <si>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</si>
  <si>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</si>
  <si>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</si>
  <si>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</si>
  <si>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</si>
  <si>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</si>
  <si>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</si>
  <si>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</si>
  <si>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</si>
  <si>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</si>
  <si>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</si>
  <si>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</si>
  <si>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</si>
  <si>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</si>
  <si>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</si>
  <si>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</si>
  <si>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</si>
  <si>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</si>
  <si>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</si>
  <si>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</si>
  <si>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</si>
  <si>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</si>
  <si>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</si>
  <si>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</si>
  <si>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</si>
  <si>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</si>
  <si>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</si>
  <si>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</si>
  <si>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</si>
  <si>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</si>
  <si>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</si>
  <si>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</si>
  <si>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</si>
  <si>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</si>
  <si>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</si>
  <si>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</si>
  <si>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</si>
  <si>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</si>
  <si>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</si>
  <si>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</si>
  <si>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</si>
  <si>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</si>
  <si>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</si>
  <si>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</si>
  <si>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</si>
  <si>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</si>
  <si>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</si>
  <si>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</si>
  <si>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</si>
  <si>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</si>
  <si>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</si>
  <si>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</si>
  <si>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</si>
  <si>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</si>
  <si>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</si>
  <si>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</si>
  <si>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</si>
  <si>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</si>
  <si>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</si>
  <si>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</si>
  <si>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</si>
  <si>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</si>
  <si>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</si>
  <si>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</si>
  <si>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</si>
  <si>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</si>
  <si>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</si>
  <si>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</si>
  <si>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</si>
  <si>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</si>
  <si>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</si>
  <si>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</si>
  <si>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</si>
  <si>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</si>
  <si>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</si>
  <si>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</si>
  <si>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</si>
  <si>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</si>
  <si>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</si>
  <si>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</si>
  <si>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</si>
  <si>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</si>
  <si>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</si>
  <si>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</si>
  <si>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</si>
  <si>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</si>
  <si>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</si>
  <si>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</si>
  <si>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</si>
  <si>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</si>
  <si>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</si>
  <si>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</si>
  <si>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</si>
  <si>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</si>
  <si>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</si>
  <si>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</si>
  <si>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</si>
  <si>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</si>
  <si>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</si>
  <si>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</si>
  <si>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</si>
  <si>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</si>
  <si>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</si>
  <si>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</si>
  <si>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</si>
  <si>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</si>
  <si>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</si>
  <si>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</si>
  <si>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</si>
  <si>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</si>
  <si>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</si>
  <si>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</si>
  <si>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</si>
  <si>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</si>
  <si>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</si>
  <si>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</si>
  <si>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</si>
  <si>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</si>
  <si>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</si>
  <si>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</si>
  <si>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</si>
  <si>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</si>
  <si>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</si>
  <si>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</si>
  <si>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</si>
  <si>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</si>
  <si>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</si>
  <si>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</si>
  <si>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</si>
  <si>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</si>
  <si>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</si>
  <si>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</si>
  <si>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</si>
  <si>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</si>
  <si>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</si>
  <si>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</si>
  <si>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</si>
  <si>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</si>
  <si>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</si>
  <si>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</si>
  <si>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</si>
  <si>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</si>
  <si>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</si>
  <si>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</si>
  <si>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</si>
  <si>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</si>
  <si>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</si>
  <si>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</si>
  <si>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</si>
  <si>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</si>
  <si>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</si>
  <si>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</si>
  <si>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</si>
  <si>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</si>
  <si>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</si>
  <si>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</si>
  <si>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</si>
  <si>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</si>
  <si>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</si>
  <si>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</si>
  <si>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</si>
  <si>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</si>
  <si>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</si>
  <si>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</si>
  <si>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</si>
  <si>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</si>
  <si>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</si>
  <si>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</si>
  <si>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</si>
  <si>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</si>
  <si>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</si>
  <si>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</si>
  <si>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</si>
  <si>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</si>
  <si>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</si>
  <si>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</si>
  <si>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</si>
  <si>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</si>
  <si>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</si>
  <si>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</si>
  <si>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</si>
  <si>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</si>
  <si>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</si>
  <si>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</si>
  <si>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</si>
  <si>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</si>
  <si>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</si>
  <si>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</si>
  <si>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</si>
  <si>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</si>
  <si>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</si>
  <si>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</si>
  <si>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</si>
  <si>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</si>
  <si>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</si>
  <si>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</si>
  <si>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</si>
  <si>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</si>
  <si>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</si>
  <si>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</si>
  <si>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</si>
  <si>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</si>
  <si>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</si>
  <si>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</si>
  <si>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</si>
  <si>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</si>
  <si>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</si>
  <si>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</si>
  <si>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</si>
  <si>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</si>
  <si>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</si>
  <si>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</si>
  <si>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</si>
  <si>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</si>
  <si>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</si>
  <si>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</si>
  <si>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</si>
  <si>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</si>
  <si>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</si>
  <si>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</si>
  <si>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</si>
  <si>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</si>
  <si>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</si>
  <si>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</si>
  <si>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</si>
  <si>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</si>
  <si>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</si>
  <si>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</si>
  <si>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</si>
  <si>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</si>
  <si>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</si>
  <si>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</si>
  <si>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</si>
  <si>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</si>
  <si>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</si>
  <si>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</si>
  <si>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</si>
  <si>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</si>
  <si>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</si>
  <si>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</si>
  <si>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</si>
  <si>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</si>
  <si>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</si>
  <si>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</si>
  <si>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</si>
  <si>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</si>
  <si>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</si>
  <si>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</si>
  <si>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</si>
  <si>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</si>
  <si>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</si>
  <si>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</si>
  <si>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</si>
  <si>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</si>
  <si>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</si>
  <si>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</si>
  <si>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</si>
  <si>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</si>
  <si>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</si>
  <si>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</si>
  <si>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</si>
  <si>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</si>
  <si>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</si>
  <si>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</si>
  <si>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</si>
  <si>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</si>
  <si>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</si>
  <si>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</si>
  <si>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</si>
  <si>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</si>
  <si>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</si>
  <si>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</si>
  <si>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</si>
  <si>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</si>
  <si>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</si>
  <si>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</si>
  <si>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</si>
  <si>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</si>
  <si>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</si>
  <si>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</si>
  <si>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</si>
  <si>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</si>
  <si>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</si>
  <si>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</si>
  <si>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</si>
  <si>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</si>
  <si>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</si>
  <si>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</si>
  <si>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</si>
  <si>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</si>
  <si>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</si>
  <si>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</si>
  <si>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</si>
  <si>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</si>
  <si>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</si>
  <si>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</si>
  <si>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</si>
  <si>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</si>
  <si>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</si>
  <si>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</si>
  <si>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</si>
  <si>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</si>
  <si>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</si>
  <si>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</si>
  <si>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</si>
  <si>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</si>
  <si>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</si>
  <si>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</si>
  <si>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</si>
  <si>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</si>
  <si>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</si>
  <si>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</si>
  <si>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</si>
  <si>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</si>
  <si>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</si>
  <si>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</si>
  <si>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</si>
  <si>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</si>
  <si>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</si>
  <si>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</si>
  <si>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</si>
  <si>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</si>
  <si>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</si>
  <si>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</si>
  <si>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</si>
  <si>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</si>
  <si>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</si>
  <si>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</si>
  <si>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</si>
  <si>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</si>
  <si>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</si>
  <si>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</si>
  <si>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</si>
  <si>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</si>
  <si>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</si>
  <si>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</si>
  <si>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</si>
  <si>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</si>
  <si>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</si>
  <si>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</si>
  <si>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</si>
  <si>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</si>
  <si>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</si>
  <si>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</si>
  <si>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</si>
  <si>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</si>
  <si>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</si>
  <si>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</si>
  <si>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</si>
  <si>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</si>
  <si>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</si>
  <si>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</si>
  <si>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</si>
  <si>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</si>
  <si>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</si>
  <si>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</si>
  <si>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</si>
  <si>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</si>
  <si>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</si>
  <si>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</si>
  <si>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</si>
  <si>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</si>
  <si>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</si>
  <si>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</si>
  <si>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</si>
  <si>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</si>
  <si>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</si>
  <si>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</si>
  <si>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</si>
  <si>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</si>
  <si>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</si>
  <si>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</si>
  <si>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</si>
  <si>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</si>
  <si>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</si>
  <si>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</si>
  <si>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</si>
  <si>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</si>
  <si>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</si>
  <si>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</si>
  <si>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</si>
  <si>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</si>
  <si>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</si>
  <si>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</si>
  <si>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</si>
  <si>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</si>
  <si>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</si>
  <si>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</si>
  <si>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</si>
  <si>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</si>
  <si>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</si>
  <si>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</si>
  <si>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</si>
  <si>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</si>
  <si>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</si>
  <si>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</si>
  <si>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</si>
  <si>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</si>
  <si>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</si>
  <si>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</si>
  <si>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</si>
  <si>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</si>
  <si>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</si>
  <si>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</si>
  <si>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</si>
  <si>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</si>
  <si>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</si>
  <si>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</si>
  <si>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</si>
  <si>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</si>
  <si>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</si>
  <si>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</si>
  <si>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</si>
  <si>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</si>
  <si>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</si>
  <si>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</si>
  <si>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</si>
  <si>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</si>
  <si>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</si>
  <si>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</si>
  <si>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</si>
  <si>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</si>
  <si>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</si>
  <si>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</si>
  <si>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</si>
  <si>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</si>
  <si>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</si>
  <si>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</si>
  <si>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</si>
  <si>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</si>
  <si>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</si>
  <si>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</si>
  <si>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</si>
  <si>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</si>
  <si>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</si>
  <si>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</si>
  <si>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</si>
  <si>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</si>
  <si>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</si>
  <si>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</si>
  <si>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</si>
  <si>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</si>
  <si>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</si>
  <si>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</si>
  <si>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</si>
  <si>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</si>
  <si>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</si>
  <si>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</si>
  <si>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</si>
  <si>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</si>
  <si>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</si>
  <si>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</si>
  <si>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</si>
  <si>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</si>
  <si>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</si>
  <si>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</si>
  <si>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</si>
  <si>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</si>
  <si>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</si>
  <si>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</si>
  <si>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</si>
  <si>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</si>
  <si>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</si>
  <si>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</si>
  <si>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</si>
  <si>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</si>
  <si>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</si>
  <si>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</si>
  <si>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</si>
  <si>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</si>
  <si>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</si>
  <si>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</si>
  <si>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</si>
  <si>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</si>
  <si>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</si>
  <si>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</si>
  <si>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</si>
  <si>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</si>
  <si>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</si>
  <si>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</si>
  <si>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</si>
  <si>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</si>
  <si>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</si>
  <si>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</si>
  <si>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</si>
  <si>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</si>
  <si>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</si>
  <si>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</si>
  <si>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</si>
  <si>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</si>
  <si>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</si>
  <si>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</si>
  <si>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</si>
  <si>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</si>
  <si>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</si>
  <si>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</si>
  <si>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</si>
  <si>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</si>
  <si>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</si>
  <si>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</si>
  <si>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</si>
  <si>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</si>
  <si>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</si>
  <si>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</si>
  <si>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</si>
  <si>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</si>
  <si>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</si>
  <si>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</si>
  <si>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</si>
  <si>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</si>
  <si>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</si>
  <si>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</si>
  <si>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</si>
  <si>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</si>
  <si>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</si>
  <si>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</si>
  <si>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</si>
  <si>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</si>
  <si>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</si>
  <si>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</si>
  <si>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</si>
  <si>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</si>
  <si>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</si>
  <si>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</si>
  <si>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</si>
  <si>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</si>
  <si>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</si>
  <si>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</si>
  <si>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</si>
  <si>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</si>
  <si>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</si>
  <si>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</si>
  <si>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</si>
  <si>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</si>
  <si>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</si>
  <si>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</si>
  <si>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</si>
  <si>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</si>
  <si>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</si>
  <si>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</si>
  <si>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</si>
  <si>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</si>
  <si>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</si>
  <si>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</si>
  <si>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</si>
  <si>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</si>
  <si>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</si>
  <si>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</si>
  <si>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</si>
  <si>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</si>
  <si>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</si>
  <si>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</si>
  <si>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</si>
  <si>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</si>
  <si>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</si>
  <si>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</si>
  <si>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</si>
  <si>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</si>
  <si>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</si>
  <si>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</si>
  <si>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</si>
  <si>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</si>
  <si>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</si>
  <si>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</si>
  <si>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</si>
  <si>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</si>
  <si>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</si>
  <si>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</si>
  <si>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</si>
  <si>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</si>
  <si>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</si>
  <si>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</si>
  <si>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</si>
  <si>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</si>
  <si>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</si>
  <si>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</si>
  <si>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</si>
  <si>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</si>
  <si>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</si>
  <si>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</si>
  <si>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</si>
  <si>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</si>
  <si>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</si>
  <si>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</si>
  <si>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</si>
  <si>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</si>
  <si>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</si>
  <si>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</si>
  <si>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</si>
  <si>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</si>
  <si>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</si>
  <si>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</si>
  <si>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</si>
  <si>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</si>
  <si>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</si>
  <si>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</si>
  <si>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</si>
  <si>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</si>
  <si>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</si>
  <si>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</si>
  <si>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</si>
  <si>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</si>
  <si>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</si>
  <si>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</si>
  <si>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</si>
  <si>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</si>
  <si>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</si>
  <si>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</si>
  <si>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</si>
  <si>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</si>
  <si>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</si>
  <si>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</si>
  <si>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</si>
  <si>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</si>
  <si>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</si>
  <si>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</si>
  <si>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</si>
  <si>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</si>
  <si>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</si>
  <si>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</si>
  <si>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</si>
  <si>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</si>
  <si>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</si>
  <si>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</si>
  <si>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</si>
  <si>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</si>
  <si>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</si>
  <si>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</si>
  <si>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</si>
  <si>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</si>
  <si>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</si>
  <si>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</si>
  <si>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</si>
  <si>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</si>
  <si>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</si>
  <si>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</si>
  <si>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</si>
  <si>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</si>
  <si>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</si>
  <si>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</si>
  <si>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</si>
  <si>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</si>
  <si>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</si>
  <si>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</si>
  <si>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</si>
  <si>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</si>
  <si>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</si>
  <si>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</si>
  <si>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</si>
  <si>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</si>
  <si>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</si>
  <si>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</si>
  <si>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</si>
  <si>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</si>
  <si>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</si>
  <si>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</si>
  <si>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</si>
  <si>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</si>
  <si>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</si>
  <si>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</si>
  <si>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</si>
  <si>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</si>
  <si>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</si>
  <si>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</si>
  <si>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</si>
  <si>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</si>
  <si>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</si>
  <si>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</si>
  <si>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</si>
  <si>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</si>
  <si>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</si>
  <si>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</si>
  <si>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</si>
  <si>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</si>
  <si>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</si>
  <si>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</si>
  <si>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</si>
  <si>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</si>
  <si>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</si>
  <si>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</si>
  <si>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</si>
  <si>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</si>
  <si>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</si>
  <si>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</si>
  <si>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</si>
  <si>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</si>
  <si>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</si>
  <si>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</si>
  <si>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</si>
  <si>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</si>
  <si>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</si>
  <si>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</si>
  <si>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</si>
  <si>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</si>
  <si>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</si>
  <si>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</si>
  <si>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</si>
  <si>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</si>
  <si>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</si>
  <si>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</si>
  <si>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</si>
  <si>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</si>
  <si>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</si>
  <si>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</si>
  <si>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</si>
  <si>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</si>
  <si>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</si>
  <si>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</si>
  <si>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</si>
  <si>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</si>
  <si>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</si>
  <si>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</si>
  <si>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</si>
  <si>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</si>
  <si>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</si>
  <si>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</si>
  <si>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</si>
  <si>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</si>
  <si>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</si>
  <si>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</si>
  <si>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</si>
  <si>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</si>
  <si>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</si>
  <si>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</si>
  <si>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</si>
  <si>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</si>
  <si>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</si>
  <si>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</si>
  <si>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</si>
  <si>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</si>
  <si>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</si>
  <si>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</si>
  <si>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</si>
  <si>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</si>
  <si>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</si>
  <si>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</si>
  <si>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</si>
  <si>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</si>
  <si>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</si>
  <si>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</si>
  <si>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</si>
  <si>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</si>
  <si>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</si>
  <si>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</si>
  <si>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</si>
  <si>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</si>
  <si>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</si>
  <si>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</si>
  <si>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</si>
  <si>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</si>
  <si>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</si>
  <si>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</si>
  <si>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</si>
  <si>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</si>
  <si>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</si>
  <si>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</si>
  <si>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</si>
  <si>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</si>
  <si>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</si>
  <si>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</si>
  <si>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</si>
  <si>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</si>
  <si>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</si>
  <si>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</si>
  <si>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</si>
  <si>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</si>
  <si>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</si>
  <si>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</si>
  <si>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</si>
  <si>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</si>
  <si>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</si>
  <si>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</si>
  <si>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</si>
  <si>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</si>
  <si>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</si>
  <si>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</si>
  <si>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</si>
  <si>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</si>
  <si>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</si>
  <si>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</si>
  <si>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</si>
  <si>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</si>
  <si>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</si>
  <si>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</si>
  <si>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</si>
  <si>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</si>
  <si>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</si>
  <si>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</si>
  <si>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</si>
  <si>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</si>
  <si>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</si>
  <si>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</si>
  <si>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</si>
  <si>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</si>
  <si>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</si>
  <si>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</si>
  <si>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</si>
  <si>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</si>
  <si>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</si>
  <si>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</si>
  <si>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</si>
  <si>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</si>
  <si>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</si>
  <si>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</si>
  <si>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</si>
  <si>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</si>
  <si>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</si>
  <si>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</si>
  <si>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</si>
  <si>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</si>
  <si>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</si>
  <si>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</si>
  <si>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</si>
  <si>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</si>
  <si>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</si>
  <si>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</si>
  <si>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</si>
  <si>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</si>
  <si>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</si>
  <si>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</si>
  <si>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</si>
  <si>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</si>
  <si>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</si>
  <si>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</si>
  <si>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</si>
  <si>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</si>
  <si>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</si>
  <si>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</si>
  <si>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</si>
  <si>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</si>
  <si>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</si>
  <si>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</si>
  <si>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</si>
  <si>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</si>
  <si>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</si>
  <si>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</si>
  <si>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</si>
  <si>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</si>
  <si>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</si>
  <si>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</si>
  <si>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</si>
  <si>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</si>
  <si>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</si>
  <si>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</si>
  <si>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</si>
  <si>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</si>
  <si>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</si>
  <si>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</si>
  <si>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</si>
  <si>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</si>
  <si>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</si>
  <si>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</si>
  <si>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</si>
  <si>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</si>
  <si>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</si>
  <si>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</si>
  <si>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</si>
  <si>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</si>
  <si>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</si>
  <si>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</si>
  <si>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</si>
  <si>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</si>
  <si>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</si>
  <si>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</si>
  <si>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</si>
  <si>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</si>
  <si>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</si>
  <si>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</si>
  <si>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</si>
  <si>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</si>
  <si>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</si>
  <si>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</si>
  <si>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</si>
  <si>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</si>
  <si>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</si>
  <si>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</si>
  <si>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</si>
  <si>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</si>
  <si>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</si>
  <si>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</si>
  <si>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</si>
  <si>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</si>
  <si>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</si>
  <si>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</si>
  <si>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</si>
  <si>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</si>
  <si>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</si>
  <si>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</si>
  <si>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</si>
  <si>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</si>
  <si>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</si>
  <si>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</si>
  <si>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</si>
  <si>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</si>
  <si>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</si>
  <si>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</si>
  <si>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</si>
  <si>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</si>
  <si>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</si>
  <si>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</si>
  <si>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</si>
  <si>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</si>
  <si>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</si>
  <si>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</si>
  <si>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</si>
  <si>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</si>
  <si>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</si>
  <si>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</si>
  <si>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</si>
  <si>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</si>
  <si>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</si>
  <si>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</si>
  <si>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</si>
  <si>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</si>
  <si>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</si>
  <si>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</si>
  <si>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</si>
  <si>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</si>
  <si>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</si>
  <si>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</si>
  <si>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</si>
  <si>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</si>
  <si>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</si>
  <si>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</si>
  <si>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</si>
  <si>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</si>
  <si>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</si>
  <si>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</si>
  <si>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</si>
  <si>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</si>
  <si>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</si>
  <si>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</si>
  <si>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</si>
  <si>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</si>
  <si>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</si>
  <si>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</si>
  <si>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</si>
  <si>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</si>
  <si>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</si>
  <si>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</si>
  <si>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</si>
  <si>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</si>
  <si>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</si>
  <si>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</si>
  <si>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</si>
  <si>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</si>
  <si>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</si>
  <si>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</si>
  <si>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</si>
  <si>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</si>
  <si>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</si>
  <si>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</si>
  <si>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</si>
  <si>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</si>
  <si>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</si>
  <si>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</si>
  <si>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</si>
  <si>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</si>
  <si>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</si>
  <si>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</si>
  <si>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</si>
  <si>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</si>
  <si>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</si>
  <si>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</si>
  <si>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</si>
  <si>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</si>
  <si>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</si>
  <si>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</si>
  <si>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</si>
  <si>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</si>
  <si>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</si>
  <si>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</si>
  <si>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</si>
  <si>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</si>
  <si>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</si>
  <si>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</si>
  <si>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</si>
  <si>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</si>
  <si>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</si>
  <si>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</si>
  <si>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</si>
  <si>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</si>
  <si>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</si>
  <si>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</si>
  <si>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</si>
  <si>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</si>
  <si>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</si>
  <si>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</si>
  <si>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</si>
  <si>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</si>
  <si>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</si>
  <si>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</si>
  <si>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</si>
  <si>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</si>
  <si>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</si>
  <si>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</si>
  <si>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</si>
  <si>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</si>
  <si>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</si>
  <si>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</si>
  <si>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</si>
  <si>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</si>
  <si>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</si>
  <si>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</si>
  <si>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</si>
  <si>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</si>
  <si>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</si>
  <si>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</si>
  <si>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</si>
  <si>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</si>
  <si>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</si>
  <si>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</si>
  <si>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</si>
  <si>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</si>
  <si>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</si>
  <si>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</si>
  <si>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</si>
  <si>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</si>
  <si>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</si>
  <si>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</si>
  <si>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</si>
  <si>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</si>
  <si>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</si>
  <si>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</si>
  <si>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</si>
  <si>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</si>
  <si>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</si>
  <si>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</si>
  <si>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</si>
  <si>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</si>
  <si>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</si>
  <si>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</si>
  <si>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</si>
  <si>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</si>
  <si>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</si>
  <si>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</si>
  <si>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</si>
  <si>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</si>
  <si>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</si>
  <si>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</si>
  <si>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</si>
  <si>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</si>
  <si>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</si>
  <si>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</si>
  <si>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</si>
  <si>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</si>
  <si>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</si>
  <si>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</si>
  <si>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</si>
  <si>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</si>
  <si>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</si>
  <si>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</si>
  <si>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</si>
  <si>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</si>
  <si>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</si>
  <si>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</si>
  <si>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</si>
  <si>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</si>
  <si>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</si>
  <si>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</si>
  <si>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</si>
  <si>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</si>
  <si>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</si>
  <si>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</si>
  <si>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</si>
  <si>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</si>
  <si>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</si>
  <si>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</si>
  <si>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</si>
  <si>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</si>
  <si>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</si>
  <si>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</si>
  <si>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</si>
  <si>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</si>
  <si>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</si>
  <si>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</si>
  <si>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</si>
  <si>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</si>
  <si>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</si>
  <si>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</si>
  <si>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</si>
  <si>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</si>
  <si>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</si>
  <si>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</si>
  <si>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</si>
  <si>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</si>
  <si>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</si>
  <si>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</si>
  <si>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</si>
  <si>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</si>
  <si>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</si>
  <si>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</si>
  <si>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</si>
  <si>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</si>
  <si>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</si>
  <si>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</si>
  <si>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</si>
  <si>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</si>
  <si>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</si>
  <si>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</si>
  <si>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</si>
  <si>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</si>
  <si>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</si>
  <si>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</si>
  <si>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</si>
  <si>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</si>
  <si>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</si>
  <si>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</si>
  <si>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</si>
  <si>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</si>
  <si>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</si>
  <si>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</si>
  <si>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</si>
  <si>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</si>
  <si>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</si>
  <si>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</si>
  <si>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</si>
  <si>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</si>
  <si>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</si>
  <si>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</si>
  <si>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</si>
  <si>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</si>
  <si>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</si>
  <si>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</si>
  <si>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</si>
  <si>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</si>
  <si>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</si>
  <si>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</si>
  <si>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</si>
  <si>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</si>
  <si>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</si>
  <si>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</si>
  <si>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</si>
  <si>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</si>
  <si>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</si>
  <si>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</si>
  <si>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</si>
  <si>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</si>
  <si>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</si>
  <si>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</si>
  <si>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</si>
  <si>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</si>
  <si>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</si>
  <si>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</si>
  <si>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</si>
  <si>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</si>
  <si>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</si>
  <si>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</si>
  <si>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</si>
  <si>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</si>
  <si>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</si>
  <si>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</si>
  <si>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</si>
  <si>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</si>
  <si>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</si>
  <si>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</si>
  <si>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</si>
  <si>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</si>
  <si>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</si>
  <si>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</si>
  <si>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</si>
  <si>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</si>
  <si>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</si>
  <si>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</si>
  <si>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</si>
  <si>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</si>
  <si>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</si>
  <si>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</si>
  <si>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</si>
  <si>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</si>
  <si>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</si>
  <si>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</si>
  <si>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</si>
  <si>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</si>
  <si>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</si>
  <si>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</si>
  <si>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</si>
  <si>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</si>
  <si>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</si>
  <si>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</si>
  <si>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</si>
  <si>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</si>
  <si>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</si>
  <si>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</si>
  <si>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</si>
  <si>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</si>
  <si>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</si>
  <si>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</si>
  <si>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</si>
  <si>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</si>
  <si>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</si>
  <si>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</si>
  <si>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</si>
  <si>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</si>
  <si>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</si>
  <si>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</si>
  <si>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</si>
  <si>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</si>
  <si>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</si>
  <si>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</si>
  <si>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</si>
  <si>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</si>
  <si>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</si>
  <si>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</si>
  <si>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</si>
  <si>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</si>
  <si>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</si>
  <si>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</si>
  <si>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</si>
  <si>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</si>
  <si>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</si>
  <si>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</si>
  <si>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</si>
  <si>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</si>
  <si>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</si>
  <si>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</si>
  <si>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</si>
  <si>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</si>
  <si>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</si>
  <si>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</si>
  <si>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</si>
  <si>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</si>
  <si>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</si>
  <si>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</si>
  <si>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</si>
  <si>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</si>
  <si>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</si>
  <si>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</si>
  <si>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</si>
  <si>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</si>
  <si>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</si>
  <si>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</si>
  <si>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</si>
  <si>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</si>
  <si>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</si>
  <si>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</si>
  <si>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</si>
  <si>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</si>
  <si>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</si>
  <si>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</si>
  <si>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</si>
  <si>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</si>
  <si>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</si>
  <si>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</si>
  <si>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</si>
  <si>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</si>
  <si>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</si>
  <si>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</si>
  <si>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</si>
  <si>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</si>
  <si>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</si>
  <si>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</si>
  <si>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</si>
  <si>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</si>
  <si>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</si>
  <si>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</si>
  <si>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</si>
  <si>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</si>
  <si>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</si>
  <si>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</si>
  <si>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</si>
  <si>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</si>
  <si>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</si>
  <si>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</si>
  <si>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</si>
  <si>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</si>
  <si>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</si>
  <si>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</si>
  <si>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</si>
  <si>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</si>
  <si>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</si>
  <si>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</si>
  <si>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</si>
  <si>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</si>
  <si>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</si>
  <si>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</si>
  <si>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</si>
  <si>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</si>
  <si>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</si>
  <si>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</si>
  <si>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</si>
  <si>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</si>
  <si>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</si>
  <si>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</si>
  <si>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</si>
  <si>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</si>
  <si>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</si>
  <si>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</si>
  <si>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</si>
  <si>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</si>
  <si>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</si>
  <si>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</si>
  <si>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</si>
  <si>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</si>
  <si>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</si>
  <si>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</si>
  <si>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</si>
  <si>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</si>
  <si>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</si>
  <si>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</si>
  <si>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</si>
  <si>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</si>
  <si>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</si>
  <si>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</si>
  <si>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</si>
  <si>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</si>
  <si>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</si>
  <si>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</si>
  <si>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</si>
  <si>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</si>
  <si>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</si>
  <si>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</si>
  <si>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</si>
  <si>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</si>
  <si>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</si>
  <si>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</si>
  <si>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</si>
  <si>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</si>
  <si>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</si>
  <si>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</si>
  <si>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</si>
  <si>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</si>
  <si>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</si>
  <si>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</si>
  <si>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</si>
  <si>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</si>
  <si>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</si>
  <si>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</si>
  <si>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</si>
  <si>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</si>
  <si>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</si>
  <si>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</si>
  <si>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</si>
  <si>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</si>
  <si>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</si>
  <si>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</si>
  <si>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</si>
  <si>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</si>
  <si>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</si>
  <si>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</si>
  <si>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</si>
  <si>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</si>
  <si>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</si>
  <si>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</si>
  <si>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</si>
  <si>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</si>
  <si>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</si>
  <si>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</si>
  <si>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</si>
  <si>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</si>
  <si>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</si>
  <si>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</si>
  <si>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</si>
  <si>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</si>
  <si>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</si>
  <si>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</si>
  <si>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</si>
  <si>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</si>
  <si>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</si>
  <si>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</si>
  <si>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</si>
  <si>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</si>
  <si>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</si>
  <si>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</si>
  <si>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</si>
  <si>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</si>
  <si>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</si>
  <si>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</si>
  <si>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</si>
  <si>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</si>
  <si>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</si>
  <si>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</si>
  <si>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</si>
  <si>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</si>
  <si>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</si>
  <si>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</si>
  <si>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</si>
  <si>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</si>
  <si>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</si>
  <si>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</si>
  <si>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</si>
  <si>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</si>
  <si>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</si>
  <si>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</si>
  <si>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</si>
  <si>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</si>
  <si>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</si>
  <si>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</si>
  <si>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</si>
  <si>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</si>
  <si>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</si>
  <si>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</si>
  <si>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</si>
  <si>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</si>
  <si>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</si>
  <si>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</si>
  <si>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</si>
  <si>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</si>
  <si>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</si>
  <si>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</si>
  <si>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</si>
  <si>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</si>
  <si>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</si>
  <si>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</si>
  <si>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</si>
  <si>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</si>
  <si>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</si>
  <si>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</si>
  <si>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</si>
  <si>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</si>
  <si>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</si>
  <si>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</si>
  <si>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</si>
  <si>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</si>
  <si>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</si>
  <si>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</si>
  <si>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</si>
  <si>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</si>
  <si>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</si>
  <si>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</si>
  <si>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</si>
  <si>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</si>
  <si>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</si>
  <si>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</si>
  <si>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</si>
  <si>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</si>
  <si>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</si>
  <si>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</si>
  <si>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</si>
  <si>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</si>
  <si>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</si>
  <si>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</si>
  <si>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</si>
  <si>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</si>
  <si>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</si>
  <si>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</si>
  <si>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</si>
  <si>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</si>
  <si>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</si>
  <si>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</si>
  <si>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</si>
  <si>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</si>
  <si>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</si>
  <si>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</si>
  <si>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</si>
  <si>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</si>
  <si>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</si>
  <si>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</si>
  <si>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</si>
  <si>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</si>
  <si>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</si>
  <si>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</si>
  <si>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</si>
  <si>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</si>
  <si>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</si>
  <si>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</si>
  <si>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</si>
  <si>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</si>
  <si>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</si>
  <si>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</si>
  <si>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</si>
  <si>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</si>
  <si>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</si>
  <si>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</si>
  <si>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</si>
  <si>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</si>
  <si>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</si>
  <si>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</si>
  <si>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</si>
  <si>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</si>
  <si>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</si>
  <si>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</si>
  <si>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</si>
  <si>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</si>
  <si>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</si>
  <si>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</si>
  <si>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</si>
  <si>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</si>
  <si>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</si>
  <si>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</si>
  <si>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</si>
  <si>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</si>
  <si>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</si>
  <si>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</si>
  <si>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</si>
  <si>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</si>
  <si>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</si>
  <si>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</si>
  <si>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</si>
  <si>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</si>
  <si>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</si>
  <si>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</si>
  <si>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</si>
  <si>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</si>
  <si>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</si>
  <si>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</si>
  <si>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</si>
  <si>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</si>
  <si>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</si>
  <si>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</si>
  <si>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</si>
  <si>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</si>
  <si>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</si>
  <si>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</si>
  <si>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</si>
  <si>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</si>
  <si>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</si>
  <si>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</si>
  <si>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</si>
  <si>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</si>
  <si>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</si>
  <si>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</si>
  <si>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</si>
  <si>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</si>
  <si>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</si>
  <si>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</si>
  <si>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</si>
  <si>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</si>
  <si>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</si>
  <si>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</si>
  <si>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</si>
  <si>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</si>
  <si>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</si>
  <si>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</si>
  <si>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</si>
  <si>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</si>
  <si>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</si>
  <si>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</si>
  <si>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</si>
  <si>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</si>
  <si>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</si>
  <si>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</si>
  <si>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</si>
  <si>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</si>
  <si>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</si>
  <si>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</si>
  <si>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</si>
  <si>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</si>
  <si>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</si>
  <si>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</si>
  <si>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</si>
  <si>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</si>
  <si>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</si>
  <si>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</si>
  <si>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</si>
  <si>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</si>
  <si>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</si>
  <si>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</si>
  <si>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</si>
  <si>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</si>
  <si>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</si>
  <si>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</si>
  <si>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</si>
  <si>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</si>
  <si>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</si>
  <si>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</si>
  <si>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</si>
  <si>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</si>
  <si>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</si>
  <si>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</si>
  <si>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</si>
  <si>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</si>
  <si>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</si>
  <si>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</si>
  <si>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</si>
  <si>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</si>
  <si>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</si>
  <si>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</si>
  <si>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</si>
  <si>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</si>
  <si>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</si>
  <si>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</si>
  <si>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</si>
  <si>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</si>
  <si>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</si>
  <si>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</si>
  <si>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</si>
  <si>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</si>
  <si>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</si>
  <si>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</si>
  <si>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</si>
  <si>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</si>
  <si>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</si>
  <si>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</si>
  <si>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</si>
  <si>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</si>
  <si>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</si>
  <si>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</si>
  <si>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</si>
  <si>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</si>
  <si>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</si>
  <si>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</si>
  <si>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</si>
  <si>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</si>
  <si>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</si>
  <si>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</si>
  <si>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</si>
  <si>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</si>
  <si>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</si>
  <si>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</si>
  <si>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</si>
  <si>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</si>
  <si>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</si>
  <si>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</si>
  <si>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</si>
  <si>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</si>
  <si>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</si>
  <si>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</si>
  <si>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</si>
  <si>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</si>
  <si>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</si>
  <si>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</si>
  <si>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</si>
  <si>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</si>
  <si>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</si>
  <si>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</si>
  <si>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</si>
  <si>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</si>
  <si>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</si>
  <si>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</si>
  <si>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</si>
  <si>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</si>
  <si>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</si>
  <si>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</si>
  <si>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</si>
  <si>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</si>
  <si>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</si>
  <si>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</si>
  <si>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</si>
  <si>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</si>
  <si>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</si>
  <si>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</si>
  <si>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</si>
  <si>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</si>
  <si>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</si>
  <si>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</si>
  <si>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</si>
  <si>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</si>
  <si>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</si>
  <si>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</si>
  <si>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</si>
  <si>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</si>
  <si>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</si>
  <si>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</si>
  <si>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</si>
  <si>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</si>
  <si>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</si>
  <si>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</si>
  <si>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</si>
  <si>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</si>
  <si>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</si>
  <si>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</si>
  <si>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</si>
  <si>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</si>
  <si>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</si>
  <si>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</si>
  <si>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</si>
  <si>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</si>
  <si>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</si>
  <si>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</si>
  <si>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</si>
  <si>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</si>
  <si>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</si>
  <si>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</si>
  <si>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</si>
  <si>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</si>
  <si>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</si>
  <si>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</si>
  <si>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</si>
  <si>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</si>
  <si>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</si>
  <si>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</si>
  <si>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</si>
  <si>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</si>
  <si>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</si>
  <si>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</si>
  <si>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</si>
  <si>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</si>
  <si>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</si>
  <si>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</si>
  <si>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</si>
  <si>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</si>
  <si>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</si>
  <si>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</si>
  <si>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</si>
  <si>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</si>
  <si>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</si>
  <si>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</si>
  <si>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</si>
  <si>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</si>
  <si>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</si>
  <si>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</si>
  <si>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</si>
  <si>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</si>
  <si>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</si>
  <si>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</si>
  <si>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</si>
  <si>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</si>
  <si>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</si>
  <si>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</si>
  <si>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</si>
  <si>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</si>
  <si>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</si>
  <si>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</si>
  <si>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</si>
  <si>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</si>
  <si>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</si>
  <si>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</si>
  <si>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</si>
  <si>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</si>
  <si>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</si>
  <si>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</si>
  <si>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</si>
  <si>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</si>
  <si>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</si>
  <si>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</si>
  <si>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</si>
  <si>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</si>
  <si>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</si>
  <si>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</si>
  <si>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</si>
  <si>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</si>
  <si>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</si>
  <si>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</si>
  <si>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</si>
  <si>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</si>
  <si>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</si>
  <si>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</si>
  <si>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</si>
  <si>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</si>
  <si>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</si>
  <si>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</si>
  <si>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</si>
  <si>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</si>
  <si>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</si>
  <si>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</si>
  <si>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</si>
  <si>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</si>
  <si>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</si>
  <si>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</si>
  <si>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</si>
  <si>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</si>
  <si>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</si>
  <si>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</si>
  <si>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</si>
  <si>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</si>
  <si>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</si>
  <si>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</si>
  <si>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</si>
  <si>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</si>
  <si>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</si>
  <si>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</si>
  <si>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</si>
  <si>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</si>
  <si>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</si>
  <si>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</si>
  <si>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</si>
  <si>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</si>
  <si>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</si>
  <si>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</si>
  <si>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</si>
  <si>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</si>
  <si>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</si>
  <si>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</si>
  <si>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</si>
  <si>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</si>
  <si>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</si>
  <si>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</si>
  <si>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</si>
  <si>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</si>
  <si>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</si>
  <si>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</si>
  <si>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</si>
  <si>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</si>
  <si>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</si>
  <si>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</si>
  <si>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</si>
  <si>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</si>
  <si>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</si>
  <si>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</si>
  <si>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</si>
  <si>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</si>
  <si>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</si>
  <si>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</si>
  <si>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</si>
  <si>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</si>
  <si>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</si>
  <si>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</si>
  <si>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</si>
  <si>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</si>
  <si>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</si>
  <si>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</si>
  <si>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</si>
  <si>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</si>
  <si>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</si>
  <si>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</si>
  <si>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</si>
  <si>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</si>
  <si>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</si>
  <si>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</si>
  <si>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</si>
  <si>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</si>
  <si>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</si>
  <si>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</si>
  <si>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</si>
  <si>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</si>
  <si>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</si>
  <si>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</si>
  <si>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</si>
  <si>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</si>
  <si>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</si>
  <si>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</si>
  <si>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</si>
  <si>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</si>
  <si>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</si>
  <si>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</si>
  <si>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</si>
  <si>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</si>
  <si>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</si>
  <si>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</si>
  <si>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</si>
  <si>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</si>
  <si>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</si>
  <si>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</si>
  <si>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</si>
  <si>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</si>
  <si>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</si>
  <si>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</si>
  <si>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</si>
  <si>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</si>
  <si>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</si>
  <si>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</si>
  <si>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</si>
  <si>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</si>
  <si>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</si>
  <si>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</si>
  <si>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</si>
  <si>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</si>
  <si>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</si>
  <si>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</si>
  <si>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</si>
  <si>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</si>
  <si>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</si>
  <si>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</si>
  <si>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</si>
  <si>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</si>
  <si>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</si>
  <si>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</si>
  <si>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</si>
  <si>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</si>
  <si>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</si>
  <si>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</si>
  <si>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</si>
  <si>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</si>
  <si>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</si>
  <si>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</si>
  <si>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</si>
  <si>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</si>
  <si>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</si>
  <si>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</si>
  <si>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</si>
  <si>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</si>
  <si>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</si>
  <si>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</si>
  <si>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</si>
  <si>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</si>
  <si>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</si>
  <si>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</si>
  <si>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</si>
  <si>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</si>
  <si>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</si>
  <si>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</si>
  <si>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</si>
  <si>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</si>
  <si>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</si>
  <si>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</si>
  <si>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</si>
  <si>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</si>
  <si>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</si>
  <si>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</si>
  <si>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</si>
  <si>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</si>
  <si>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</si>
  <si>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</si>
  <si>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</si>
  <si>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</si>
  <si>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</si>
  <si>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</si>
  <si>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</si>
  <si>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</si>
  <si>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</si>
  <si>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</si>
  <si>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</si>
  <si>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</si>
  <si>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</si>
  <si>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</si>
  <si>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</si>
  <si>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</si>
  <si>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</si>
  <si>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</si>
  <si>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</si>
  <si>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</si>
  <si>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</si>
  <si>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</si>
  <si>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</si>
  <si>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</si>
  <si>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</si>
  <si>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</si>
  <si>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</si>
  <si>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</si>
  <si>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</si>
  <si>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</si>
  <si>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</si>
  <si>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</si>
  <si>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</si>
  <si>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</si>
  <si>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</si>
  <si>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</si>
  <si>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</si>
  <si>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</si>
  <si>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</si>
  <si>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</si>
  <si>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</si>
  <si>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</si>
  <si>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</si>
  <si>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</si>
  <si>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</si>
  <si>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</si>
  <si>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</si>
  <si>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</si>
  <si>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</si>
  <si>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</si>
  <si>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</si>
  <si>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</si>
  <si>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</si>
  <si>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</si>
  <si>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</si>
  <si>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</si>
  <si>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</si>
  <si>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</si>
  <si>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</si>
  <si>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</si>
  <si>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</si>
  <si>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</si>
  <si>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</si>
  <si>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</si>
  <si>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</si>
  <si>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</si>
  <si>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</si>
  <si>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</si>
  <si>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</si>
  <si>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</si>
  <si>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</si>
  <si>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</si>
  <si>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</si>
  <si>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</si>
  <si>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</si>
  <si>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</si>
  <si>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</si>
  <si>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</si>
  <si>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</si>
  <si>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</si>
  <si>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</si>
  <si>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</si>
  <si>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</si>
  <si>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</si>
  <si>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</si>
  <si>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</si>
  <si>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</si>
  <si>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</si>
  <si>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</si>
  <si>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</si>
  <si>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</si>
  <si>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</si>
  <si>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</si>
  <si>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</si>
  <si>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</si>
  <si>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</si>
  <si>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</si>
  <si>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</si>
  <si>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</si>
  <si>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</si>
  <si>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</si>
  <si>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</si>
  <si>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</si>
  <si>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</si>
  <si>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</si>
  <si>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</si>
  <si>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</si>
  <si>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</si>
  <si>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</si>
  <si>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</si>
  <si>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</si>
  <si>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</si>
  <si>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</si>
  <si>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</si>
  <si>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</si>
  <si>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</si>
  <si>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</si>
  <si>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</si>
  <si>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</si>
  <si>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</si>
  <si>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</si>
  <si>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</si>
  <si>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</si>
  <si>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</si>
  <si>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</si>
  <si>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</si>
  <si>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</si>
  <si>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</si>
  <si>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</si>
  <si>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</si>
  <si>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</si>
  <si>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</si>
  <si>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</si>
  <si>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</si>
  <si>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</si>
  <si>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</si>
  <si>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</si>
  <si>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</si>
  <si>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</si>
  <si>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</si>
  <si>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</si>
  <si>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</si>
  <si>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</si>
  <si>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</si>
  <si>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</si>
  <si>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</si>
  <si>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</si>
  <si>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</si>
  <si>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</si>
  <si>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</si>
  <si>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</si>
  <si>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</si>
  <si>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</si>
  <si>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</si>
  <si>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</si>
  <si>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</si>
  <si>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</si>
  <si>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</si>
  <si>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</si>
  <si>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</si>
  <si>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</si>
  <si>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</si>
  <si>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</si>
  <si>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</si>
  <si>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</si>
  <si>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</si>
  <si>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</si>
  <si>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</si>
  <si>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</si>
  <si>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</si>
  <si>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</si>
  <si>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</si>
  <si>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</si>
  <si>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</si>
  <si>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</si>
  <si>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</si>
  <si>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</si>
  <si>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</si>
  <si>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</si>
  <si>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</si>
  <si>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</si>
  <si>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</si>
  <si>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</si>
  <si>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</si>
  <si>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</si>
  <si>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</si>
  <si>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</si>
  <si>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</si>
  <si>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</si>
  <si>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</si>
  <si>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</si>
  <si>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</si>
  <si>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</si>
  <si>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</si>
  <si>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</si>
  <si>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</si>
  <si>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</si>
  <si>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</si>
  <si>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</si>
  <si>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</si>
  <si>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</si>
  <si>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</si>
  <si>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</si>
  <si>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</si>
  <si>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</si>
  <si>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</si>
  <si>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</si>
  <si>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</si>
  <si>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</si>
  <si>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</si>
  <si>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</si>
  <si>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</si>
  <si>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</si>
  <si>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</si>
  <si>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</si>
  <si>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</si>
  <si>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</si>
  <si>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</si>
  <si>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</si>
  <si>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</si>
  <si>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</si>
  <si>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</si>
  <si>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</si>
  <si>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</si>
  <si>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</si>
  <si>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</si>
  <si>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</si>
  <si>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</si>
  <si>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</si>
  <si>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</si>
  <si>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</si>
  <si>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</si>
  <si>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</si>
  <si>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</si>
  <si>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</si>
  <si>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</si>
  <si>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</si>
  <si>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</si>
  <si>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</si>
  <si>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</si>
  <si>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</si>
  <si>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</si>
  <si>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</si>
  <si>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</si>
  <si>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</si>
  <si>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</si>
  <si>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</si>
  <si>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</si>
  <si>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</si>
  <si>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</si>
  <si>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</si>
  <si>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</si>
  <si>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</si>
  <si>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</si>
  <si>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</si>
  <si>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</si>
  <si>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</si>
  <si>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</si>
  <si>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</si>
  <si>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</si>
  <si>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</si>
  <si>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</si>
  <si>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</si>
  <si>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</si>
  <si>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</si>
  <si>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</si>
  <si>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</si>
  <si>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</si>
  <si>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</si>
  <si>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</si>
  <si>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</si>
  <si>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</si>
  <si>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</si>
  <si>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</si>
  <si>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</si>
  <si>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</si>
  <si>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</si>
  <si>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</si>
  <si>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</si>
  <si>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</si>
  <si>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</si>
  <si>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</si>
  <si>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</si>
  <si>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</si>
  <si>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</si>
  <si>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</si>
  <si>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</si>
  <si>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</si>
  <si>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</si>
  <si>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</si>
  <si>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</si>
  <si>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</si>
  <si>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</si>
  <si>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</si>
  <si>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</si>
  <si>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</si>
  <si>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</si>
  <si>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</si>
  <si>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</si>
  <si>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</si>
  <si>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</si>
  <si>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</si>
  <si>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</si>
  <si>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</si>
  <si>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</si>
  <si>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</si>
  <si>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</si>
  <si>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</si>
  <si>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</si>
  <si>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</si>
  <si>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</si>
  <si>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</si>
  <si>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</si>
  <si>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</si>
  <si>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</si>
  <si>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</si>
  <si>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</si>
  <si>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</si>
  <si>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</si>
  <si>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</si>
  <si>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</si>
  <si>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</si>
  <si>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</si>
  <si>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</si>
  <si>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</si>
  <si>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</si>
  <si>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</si>
  <si>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</si>
  <si>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</si>
  <si>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</si>
  <si>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</si>
  <si>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</si>
  <si>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</si>
  <si>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</si>
  <si>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</si>
  <si>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</si>
  <si>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</si>
  <si>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</si>
  <si>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</si>
  <si>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</si>
  <si>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</si>
  <si>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</si>
  <si>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</si>
  <si>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</si>
  <si>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</si>
  <si>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</si>
  <si>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</si>
  <si>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</si>
  <si>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</si>
  <si>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</si>
  <si>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</si>
  <si>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</si>
  <si>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</si>
  <si>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</si>
  <si>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</si>
  <si>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</si>
  <si>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</si>
  <si>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</si>
  <si>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</si>
  <si>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</si>
  <si>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</si>
  <si>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</si>
  <si>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</si>
  <si>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</si>
  <si>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</si>
  <si>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</si>
  <si>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</si>
  <si>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</si>
  <si>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</si>
  <si>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</si>
  <si>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</si>
  <si>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</si>
  <si>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</si>
  <si>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</si>
  <si>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</si>
  <si>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</si>
  <si>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</si>
  <si>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</si>
  <si>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</si>
  <si>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</si>
  <si>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</si>
  <si>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</si>
  <si>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</si>
  <si>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</si>
  <si>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</si>
  <si>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</si>
  <si>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</si>
  <si>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</si>
  <si>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</si>
  <si>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</si>
  <si>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</si>
  <si>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</si>
  <si>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</si>
  <si>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</si>
  <si>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</si>
  <si>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</si>
  <si>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</si>
  <si>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</si>
  <si>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</si>
  <si>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</si>
  <si>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</si>
  <si>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</si>
  <si>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</si>
  <si>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</si>
  <si>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</si>
  <si>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</si>
  <si>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</si>
  <si>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</si>
  <si>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</si>
  <si>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</si>
  <si>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</si>
  <si>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</si>
  <si>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</si>
  <si>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</si>
  <si>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</si>
  <si>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</si>
  <si>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</si>
  <si>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</si>
  <si>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</si>
  <si>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</si>
  <si>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</si>
  <si>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</si>
  <si>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</si>
  <si>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</si>
  <si>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</si>
  <si>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</si>
  <si>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</si>
  <si>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</si>
  <si>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</si>
  <si>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</si>
  <si>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</si>
  <si>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</si>
  <si>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</si>
  <si>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</si>
  <si>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</si>
  <si>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</si>
  <si>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</si>
  <si>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</si>
  <si>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</si>
  <si>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</si>
  <si>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</si>
  <si>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</si>
  <si>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</si>
  <si>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</si>
  <si>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</si>
  <si>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</si>
  <si>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</si>
  <si>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</si>
  <si>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</si>
  <si>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</si>
  <si>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</si>
  <si>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</si>
  <si>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</si>
  <si>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</si>
  <si>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</si>
  <si>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</si>
  <si>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</si>
  <si>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</si>
  <si>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</si>
  <si>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</si>
  <si>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</si>
  <si>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</si>
  <si>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</si>
  <si>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</si>
  <si>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</si>
  <si>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</si>
  <si>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</si>
  <si>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</si>
  <si>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</si>
  <si>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</si>
  <si>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</si>
  <si>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</si>
  <si>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</si>
  <si>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</si>
  <si>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</si>
  <si>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</si>
  <si>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</si>
  <si>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</si>
  <si>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</si>
  <si>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</si>
  <si>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</si>
  <si>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</si>
  <si>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</si>
  <si>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</si>
  <si>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</si>
  <si>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</si>
  <si>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</si>
  <si>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</si>
  <si>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</si>
  <si>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</si>
  <si>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</si>
  <si>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</si>
  <si>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</si>
  <si>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</si>
  <si>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</si>
  <si>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</si>
  <si>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</si>
  <si>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</si>
  <si>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</si>
  <si>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</si>
  <si>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</si>
  <si>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</si>
  <si>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</si>
  <si>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</si>
  <si>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</si>
  <si>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</si>
  <si>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</si>
  <si>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</si>
  <si>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</si>
  <si>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</si>
  <si>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</si>
  <si>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</si>
  <si>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</si>
  <si>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</si>
  <si>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</si>
  <si>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</si>
  <si>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</si>
  <si>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</si>
  <si>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</si>
  <si>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</si>
  <si>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</si>
  <si>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</si>
  <si>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</si>
  <si>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</si>
  <si>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</si>
  <si>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</si>
  <si>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</si>
  <si>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</si>
  <si>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</si>
  <si>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</si>
  <si>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</si>
  <si>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</si>
  <si>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</si>
  <si>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</si>
  <si>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</si>
  <si>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</si>
  <si>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</si>
  <si>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</si>
  <si>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</si>
  <si>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</si>
  <si>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</si>
  <si>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</si>
  <si>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</si>
  <si>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</si>
  <si>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</si>
  <si>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</si>
  <si>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</si>
  <si>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</si>
  <si>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</si>
  <si>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</si>
  <si>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</si>
  <si>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</si>
  <si>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</si>
  <si>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</si>
  <si>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</si>
  <si>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</si>
  <si>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</si>
  <si>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</si>
  <si>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</si>
  <si>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</si>
  <si>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</si>
  <si>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</si>
  <si>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</si>
  <si>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</si>
  <si>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</si>
  <si>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</si>
  <si>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</si>
  <si>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</si>
  <si>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</si>
  <si>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</si>
  <si>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</si>
  <si>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</si>
  <si>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</si>
  <si>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</si>
  <si>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</si>
  <si>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</si>
  <si>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</si>
  <si>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</si>
  <si>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</si>
  <si>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</si>
  <si>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</si>
  <si>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</si>
  <si>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</si>
  <si>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</si>
  <si>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</si>
  <si>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</si>
  <si>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</si>
  <si>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</si>
  <si>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</si>
  <si>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</si>
  <si>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</si>
  <si>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</si>
  <si>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</si>
  <si>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</si>
  <si>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</si>
  <si>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</si>
  <si>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</si>
  <si>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</si>
  <si>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</si>
  <si>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</si>
  <si>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</si>
  <si>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</si>
  <si>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</si>
  <si>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</si>
  <si>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</si>
  <si>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</si>
  <si>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</si>
  <si>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</si>
  <si>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</si>
  <si>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</si>
  <si>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</si>
  <si>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</si>
  <si>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</si>
  <si>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</si>
  <si>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</si>
  <si>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</si>
  <si>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</si>
  <si>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</si>
  <si>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</si>
  <si>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</si>
  <si>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</si>
  <si>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</si>
  <si>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</si>
  <si>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</si>
  <si>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</si>
  <si>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</si>
  <si>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</si>
  <si>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</si>
  <si>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</si>
  <si>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</si>
  <si>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</si>
  <si>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</si>
  <si>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</si>
  <si>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</si>
  <si>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</si>
  <si>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</si>
  <si>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</si>
  <si>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</si>
  <si>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</si>
  <si>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</si>
  <si>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</si>
  <si>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</si>
  <si>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</si>
  <si>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</si>
  <si>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</si>
  <si>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</si>
  <si>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</si>
  <si>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</si>
  <si>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</si>
  <si>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</si>
  <si>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</si>
  <si>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</si>
  <si>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</si>
  <si>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</si>
  <si>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</si>
  <si>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</si>
  <si>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</si>
  <si>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</si>
  <si>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</si>
  <si>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</si>
  <si>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</si>
  <si>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</si>
  <si>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</si>
  <si>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</si>
  <si>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</si>
  <si>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</si>
  <si>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</si>
  <si>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</si>
  <si>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</si>
  <si>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</si>
  <si>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</si>
  <si>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</si>
  <si>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</si>
  <si>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</si>
  <si>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</si>
  <si>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</si>
  <si>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</si>
  <si>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</si>
  <si>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</si>
  <si>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</si>
  <si>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</si>
  <si>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</si>
  <si>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</si>
  <si>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</si>
  <si>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</si>
  <si>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</si>
  <si>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</si>
  <si>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</si>
  <si>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</si>
  <si>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</si>
  <si>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</si>
  <si>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</si>
  <si>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</si>
  <si>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</si>
  <si>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</si>
  <si>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</si>
  <si>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</si>
  <si>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</si>
  <si>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</si>
  <si>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</si>
  <si>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</si>
  <si>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</si>
  <si>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</si>
  <si>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</si>
  <si>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</si>
  <si>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</si>
  <si>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</si>
  <si>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</si>
  <si>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</si>
  <si>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</si>
  <si>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</si>
  <si>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</si>
  <si>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</si>
  <si>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</si>
  <si>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</si>
  <si>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</si>
  <si>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</si>
  <si>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</si>
  <si>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</si>
  <si>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</si>
  <si>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</si>
  <si>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</si>
  <si>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</si>
  <si>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</si>
  <si>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</si>
  <si>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</si>
  <si>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</si>
  <si>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</si>
  <si>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</si>
  <si>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</si>
  <si>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</si>
  <si>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</si>
  <si>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</si>
  <si>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</si>
  <si>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</si>
  <si>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</si>
  <si>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</si>
  <si>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</si>
  <si>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</si>
  <si>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</si>
  <si>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</si>
  <si>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</si>
  <si>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</si>
  <si>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</si>
  <si>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</si>
  <si>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</si>
  <si>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</si>
  <si>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</si>
  <si>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</si>
  <si>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</si>
  <si>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</si>
  <si>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</si>
  <si>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</si>
  <si>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</si>
  <si>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</si>
  <si>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</si>
  <si>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</si>
  <si>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</si>
  <si>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</si>
  <si>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</si>
  <si>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</si>
  <si>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</si>
  <si>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</si>
  <si>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</si>
  <si>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</si>
  <si>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</si>
  <si>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</si>
  <si>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</si>
  <si>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</si>
  <si>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</si>
  <si>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</si>
  <si>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</si>
  <si>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</si>
  <si>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</si>
  <si>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</si>
  <si>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</si>
  <si>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</si>
  <si>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</si>
  <si>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</si>
  <si>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</si>
  <si>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</si>
  <si>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</si>
  <si>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</si>
  <si>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</si>
  <si>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</si>
  <si>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</si>
  <si>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</si>
  <si>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</si>
  <si>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</si>
  <si>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</si>
  <si>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</si>
  <si>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</si>
  <si>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</si>
  <si>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</si>
  <si>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</si>
  <si>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</si>
  <si>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</si>
  <si>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</si>
  <si>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</si>
  <si>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</si>
  <si>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</si>
  <si>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</si>
  <si>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</si>
  <si>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</si>
  <si>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</si>
  <si>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</si>
  <si>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</si>
  <si>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</si>
  <si>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</si>
  <si>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</si>
  <si>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</si>
  <si>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</si>
  <si>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</si>
  <si>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</si>
  <si>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</si>
  <si>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</si>
  <si>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</si>
  <si>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</si>
  <si>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</si>
  <si>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</si>
  <si>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</si>
  <si>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</si>
  <si>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</si>
  <si>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</si>
  <si>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</si>
  <si>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</si>
  <si>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</si>
  <si>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</si>
  <si>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</si>
  <si>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</si>
  <si>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</si>
  <si>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</si>
  <si>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</si>
  <si>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</si>
  <si>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</si>
  <si>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</si>
  <si>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</si>
  <si>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</si>
  <si>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</si>
  <si>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</si>
  <si>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</si>
  <si>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</si>
  <si>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</si>
  <si>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</si>
  <si>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</si>
  <si>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</si>
  <si>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</si>
  <si>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</si>
  <si>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</si>
  <si>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</si>
  <si>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</si>
  <si>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</si>
  <si>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</si>
  <si>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</si>
  <si>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</si>
  <si>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</si>
  <si>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</si>
  <si>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</si>
  <si>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</si>
  <si>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</si>
  <si>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</si>
  <si>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</si>
  <si>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</si>
  <si>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</si>
  <si>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</si>
  <si>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</si>
  <si>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</si>
  <si>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</si>
  <si>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</si>
  <si>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</si>
  <si>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</si>
  <si>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</si>
  <si>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</si>
  <si>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</si>
  <si>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</si>
  <si>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</si>
  <si>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</si>
  <si>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</si>
  <si>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</si>
  <si>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</si>
  <si>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</si>
  <si>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</si>
  <si>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</si>
  <si>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</si>
  <si>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</si>
  <si>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</si>
  <si>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</si>
  <si>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</si>
  <si>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</si>
  <si>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</si>
  <si>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</si>
  <si>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</si>
  <si>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</si>
  <si>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</si>
  <si>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</si>
  <si>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</si>
  <si>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</si>
  <si>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</si>
  <si>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</si>
  <si>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</si>
  <si>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</si>
  <si>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</si>
  <si>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</si>
  <si>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</si>
  <si>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</si>
  <si>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</si>
  <si>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</si>
  <si>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</si>
  <si>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</si>
  <si>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</si>
  <si>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</si>
  <si>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</si>
  <si>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</si>
  <si>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</si>
  <si>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</si>
  <si>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</si>
  <si>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</si>
  <si>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</si>
  <si>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</si>
  <si>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</si>
  <si>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</si>
  <si>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</si>
  <si>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</si>
  <si>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</si>
  <si>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</si>
  <si>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</si>
  <si>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</si>
  <si>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</si>
  <si>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</si>
  <si>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</si>
  <si>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</si>
  <si>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</si>
  <si>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</si>
  <si>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</si>
  <si>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</si>
  <si>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</si>
  <si>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</si>
  <si>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</si>
  <si>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</si>
  <si>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</si>
  <si>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</si>
  <si>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</si>
  <si>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</si>
  <si>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</si>
  <si>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</si>
  <si>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</si>
  <si>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</si>
  <si>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</si>
  <si>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</si>
  <si>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</si>
  <si>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</si>
  <si>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</si>
  <si>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</si>
  <si>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</si>
  <si>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</si>
  <si>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</si>
  <si>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</si>
  <si>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</si>
  <si>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</si>
  <si>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</si>
  <si>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</si>
  <si>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</si>
  <si>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</si>
  <si>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</si>
  <si>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</si>
  <si>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</si>
  <si>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</si>
  <si>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</si>
  <si>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</si>
  <si>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</si>
  <si>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</si>
  <si>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</si>
  <si>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</si>
  <si>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</si>
  <si>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</si>
  <si>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</si>
  <si>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</si>
  <si>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</si>
  <si>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</si>
  <si>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</si>
  <si>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</si>
  <si>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</si>
  <si>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</si>
  <si>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</si>
  <si>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</si>
  <si>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</si>
  <si>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</si>
  <si>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</si>
  <si>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</si>
  <si>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</si>
  <si>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</si>
  <si>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</si>
  <si>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</si>
  <si>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</si>
  <si>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</si>
  <si>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</si>
  <si>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</si>
  <si>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</si>
  <si>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</si>
  <si>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</si>
  <si>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</si>
  <si>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</si>
  <si>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</si>
  <si>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</si>
  <si>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</si>
  <si>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</si>
  <si>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</si>
  <si>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</si>
  <si>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</si>
  <si>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</si>
  <si>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</si>
  <si>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</si>
  <si>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</si>
  <si>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</si>
  <si>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</si>
  <si>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</si>
  <si>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</si>
  <si>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</si>
  <si>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</si>
  <si>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</si>
  <si>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</si>
  <si>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</si>
  <si>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</si>
  <si>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</si>
  <si>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</si>
  <si>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</si>
  <si>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</si>
  <si>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</si>
  <si>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</si>
  <si>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</si>
  <si>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</si>
  <si>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</si>
  <si>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</si>
  <si>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</si>
  <si>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</si>
  <si>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</si>
  <si>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</si>
  <si>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</si>
  <si>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</si>
  <si>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</si>
  <si>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</si>
  <si>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</si>
  <si>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</si>
  <si>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</si>
  <si>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</si>
  <si>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</si>
  <si>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</si>
  <si>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</si>
  <si>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</si>
  <si>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</si>
  <si>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</si>
  <si>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</si>
  <si>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</si>
  <si>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</si>
  <si>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</si>
  <si>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</si>
  <si>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</si>
  <si>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</si>
  <si>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</si>
  <si>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</si>
  <si>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</si>
  <si>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</si>
  <si>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</si>
  <si>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</si>
  <si>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</si>
  <si>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</si>
  <si>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</si>
  <si>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</si>
  <si>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</si>
  <si>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</si>
  <si>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</si>
  <si>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</si>
  <si>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</si>
  <si>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</si>
  <si>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</si>
  <si>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</si>
  <si>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</si>
  <si>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</si>
  <si>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</si>
  <si>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</si>
  <si>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</si>
  <si>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</si>
  <si>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</si>
  <si>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</si>
  <si>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</si>
  <si>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</si>
  <si>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</si>
  <si>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</si>
  <si>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</si>
  <si>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</si>
  <si>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</si>
  <si>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</si>
  <si>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</si>
  <si>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</si>
  <si>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</si>
  <si>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</si>
  <si>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</si>
  <si>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</si>
  <si>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</si>
  <si>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</si>
  <si>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</si>
  <si>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</si>
  <si>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</si>
  <si>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</si>
  <si>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</si>
  <si>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</si>
  <si>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</si>
  <si>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</si>
  <si>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</si>
  <si>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</si>
  <si>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</si>
  <si>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</si>
  <si>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</si>
  <si>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</si>
  <si>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</si>
  <si>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</si>
  <si>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</si>
  <si>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</si>
  <si>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</si>
  <si>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</si>
  <si>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</si>
  <si>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</si>
  <si>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</si>
  <si>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</si>
  <si>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</si>
  <si>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</si>
  <si>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</si>
  <si>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</si>
  <si>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</si>
  <si>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</si>
  <si>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</si>
  <si>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</si>
  <si>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</si>
  <si>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</si>
  <si>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</si>
  <si>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</si>
  <si>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</si>
  <si>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</si>
  <si>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</si>
  <si>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</si>
  <si>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</si>
  <si>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</si>
  <si>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</si>
  <si>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</si>
  <si>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</si>
  <si>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</si>
  <si>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</si>
  <si>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</si>
  <si>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</si>
  <si>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</si>
  <si>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</si>
  <si>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</si>
  <si>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</si>
  <si>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</si>
  <si>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</si>
  <si>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</si>
  <si>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</si>
  <si>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</si>
  <si>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</si>
  <si>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</si>
  <si>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</si>
  <si>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</si>
  <si>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</si>
  <si>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</si>
  <si>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</si>
  <si>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</si>
  <si>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</si>
  <si>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</si>
  <si>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</si>
  <si>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</si>
  <si>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</si>
  <si>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</si>
  <si>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</si>
  <si>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</si>
  <si>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</si>
  <si>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</si>
  <si>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</si>
  <si>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</si>
  <si>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</si>
  <si>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</si>
  <si>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</si>
  <si>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</si>
  <si>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</si>
  <si>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</si>
  <si>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</si>
  <si>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</si>
  <si>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</si>
  <si>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</si>
  <si>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</si>
  <si>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</si>
  <si>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</si>
  <si>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</si>
  <si>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</si>
  <si>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</si>
  <si>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</si>
  <si>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</si>
  <si>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</si>
  <si>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</si>
  <si>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</si>
  <si>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</si>
  <si>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</si>
  <si>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</si>
  <si>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</si>
  <si>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</si>
  <si>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</si>
  <si>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</si>
  <si>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</si>
  <si>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</si>
  <si>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</si>
  <si>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</si>
  <si>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</si>
  <si>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</si>
  <si>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</si>
  <si>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</si>
  <si>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</si>
  <si>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</si>
  <si>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</si>
  <si>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</si>
  <si>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</si>
  <si>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</si>
  <si>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</si>
  <si>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</si>
  <si>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</si>
  <si>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</si>
  <si>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</si>
  <si>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</si>
  <si>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</si>
  <si>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</si>
  <si>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</si>
  <si>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</si>
  <si>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</si>
  <si>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</si>
  <si>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</si>
  <si>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</si>
  <si>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</si>
  <si>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</si>
  <si>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</si>
  <si>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</si>
  <si>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</si>
  <si>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</si>
  <si>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</si>
  <si>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</si>
  <si>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</si>
  <si>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</si>
  <si>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</si>
  <si>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</si>
  <si>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</si>
  <si>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</si>
  <si>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</si>
  <si>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</si>
  <si>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</si>
  <si>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</si>
  <si>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</si>
  <si>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</si>
  <si>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</si>
  <si>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</si>
  <si>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</si>
  <si>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</si>
  <si>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</si>
  <si>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</si>
  <si>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</si>
  <si>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</si>
  <si>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</si>
  <si>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</si>
  <si>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</si>
  <si>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</si>
  <si>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</si>
  <si>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</si>
  <si>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</si>
  <si>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</si>
  <si>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</si>
  <si>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</si>
  <si>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</si>
  <si>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</si>
  <si>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</si>
  <si>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</si>
  <si>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</si>
  <si>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</si>
  <si>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</si>
  <si>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</si>
  <si>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</si>
  <si>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</si>
  <si>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</si>
  <si>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</si>
  <si>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</si>
  <si>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</si>
  <si>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</si>
  <si>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</si>
  <si>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</si>
  <si>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</si>
  <si>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</si>
  <si>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</si>
  <si>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</si>
  <si>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</si>
  <si>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</si>
  <si>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</si>
  <si>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</si>
  <si>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</si>
  <si>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</si>
  <si>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</si>
  <si>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</si>
  <si>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</si>
  <si>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</si>
  <si>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</si>
  <si>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</si>
  <si>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</si>
  <si>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</si>
  <si>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</si>
  <si>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</si>
  <si>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</si>
  <si>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</si>
  <si>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</si>
  <si>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</si>
  <si>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</si>
  <si>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</si>
  <si>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</si>
  <si>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</si>
  <si>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</si>
  <si>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</si>
  <si>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</si>
  <si>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</si>
  <si>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</si>
  <si>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</si>
  <si>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</si>
  <si>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</si>
  <si>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</si>
  <si>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</si>
  <si>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</si>
  <si>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</si>
  <si>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</si>
  <si>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</si>
  <si>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</si>
  <si>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</si>
  <si>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</si>
  <si>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</si>
  <si>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</si>
  <si>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</si>
  <si>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</si>
  <si>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</si>
  <si>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</si>
  <si>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</si>
  <si>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</si>
  <si>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</si>
  <si>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</si>
  <si>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</si>
  <si>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</si>
  <si>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</si>
  <si>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</si>
  <si>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</si>
  <si>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</si>
  <si>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</si>
  <si>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</si>
  <si>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</si>
  <si>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</si>
  <si>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</si>
  <si>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</si>
  <si>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</si>
  <si>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</si>
  <si>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</si>
  <si>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</si>
  <si>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</si>
  <si>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</si>
  <si>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</si>
  <si>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</si>
  <si>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</si>
  <si>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</si>
  <si>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</si>
  <si>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</si>
  <si>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</si>
  <si>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</si>
  <si>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</si>
  <si>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</si>
  <si>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</si>
  <si>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</si>
  <si>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</si>
  <si>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</si>
  <si>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</si>
  <si>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</si>
  <si>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</si>
  <si>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</si>
  <si>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</si>
  <si>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</si>
  <si>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</si>
  <si>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</si>
  <si>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</si>
  <si>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</si>
  <si>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</si>
  <si>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</si>
  <si>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</si>
  <si>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</si>
  <si>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</si>
  <si>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</si>
  <si>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</si>
  <si>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</si>
  <si>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</si>
  <si>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</si>
  <si>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</si>
  <si>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</si>
  <si>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</si>
  <si>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</si>
  <si>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</si>
  <si>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</si>
  <si>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</si>
  <si>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</si>
  <si>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</si>
  <si>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</si>
  <si>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</si>
  <si>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</si>
  <si>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</si>
  <si>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</si>
  <si>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</si>
  <si>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</si>
  <si>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</si>
  <si>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</si>
  <si>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</si>
  <si>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</si>
  <si>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</si>
  <si>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</si>
  <si>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</si>
  <si>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</si>
  <si>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</si>
  <si>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</si>
  <si>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</si>
  <si>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</si>
  <si>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</si>
  <si>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</si>
  <si>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</si>
  <si>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</si>
  <si>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</si>
  <si>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</si>
  <si>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</si>
  <si>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</si>
  <si>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</si>
  <si>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</si>
  <si>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</si>
  <si>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</si>
  <si>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</si>
  <si>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</si>
  <si>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</si>
  <si>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</si>
  <si>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</si>
  <si>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</si>
  <si>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</si>
  <si>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</si>
  <si>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</si>
  <si>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</si>
  <si>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</si>
  <si>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</si>
  <si>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</si>
  <si>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</si>
  <si>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</si>
  <si>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</si>
  <si>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</si>
  <si>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</si>
  <si>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</si>
  <si>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</si>
  <si>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</si>
  <si>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</si>
  <si>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</si>
  <si>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</si>
  <si>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</si>
  <si>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</si>
  <si>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</si>
  <si>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</si>
  <si>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</si>
  <si>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</si>
  <si>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</si>
  <si>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</si>
  <si>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</si>
  <si>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</si>
  <si>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</si>
  <si>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</si>
  <si>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</si>
  <si>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</si>
  <si>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</si>
  <si>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</si>
  <si>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</si>
  <si>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</si>
  <si>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</si>
  <si>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</si>
  <si>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</si>
  <si>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</si>
  <si>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</si>
  <si>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</si>
  <si>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</si>
  <si>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</si>
  <si>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</si>
  <si>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</si>
  <si>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</si>
  <si>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</si>
  <si>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</si>
  <si>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</si>
  <si>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</si>
  <si>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</si>
  <si>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</si>
  <si>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</si>
  <si>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</si>
  <si>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</si>
  <si>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</si>
  <si>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</si>
  <si>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</si>
  <si>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</si>
  <si>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</si>
  <si>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</si>
  <si>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</si>
  <si>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</si>
  <si>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</si>
  <si>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</si>
  <si>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</si>
  <si>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</si>
  <si>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</si>
  <si>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</si>
  <si>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</si>
  <si>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</si>
  <si>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</si>
  <si>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</si>
  <si>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</si>
  <si>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</si>
  <si>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</si>
  <si>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</si>
  <si>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</si>
  <si>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</si>
  <si>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</si>
  <si>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</si>
  <si>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</si>
  <si>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</si>
  <si>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</si>
  <si>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</si>
  <si>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</si>
  <si>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</si>
  <si>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</si>
  <si>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</si>
  <si>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</si>
  <si>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</si>
  <si>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</si>
  <si>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</si>
  <si>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</si>
  <si>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</si>
  <si>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</si>
  <si>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</si>
  <si>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</si>
  <si>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</si>
  <si>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</si>
  <si>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</si>
  <si>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</si>
  <si>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</si>
  <si>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</si>
  <si>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</si>
  <si>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</si>
  <si>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</si>
  <si>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</si>
  <si>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</si>
  <si>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</si>
  <si>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</si>
  <si>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</si>
  <si>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</si>
  <si>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</si>
  <si>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</si>
  <si>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</si>
  <si>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</si>
  <si>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</si>
  <si>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</si>
  <si>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</si>
  <si>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</si>
  <si>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</si>
  <si>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</si>
  <si>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</si>
  <si>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</si>
  <si>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</si>
  <si>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</si>
  <si>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</si>
  <si>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</si>
  <si>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</si>
  <si>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</si>
  <si>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</si>
  <si>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</si>
  <si>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</si>
  <si>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</si>
  <si>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</si>
  <si>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</si>
  <si>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</si>
  <si>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</si>
  <si>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</si>
  <si>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</si>
  <si>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</si>
  <si>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</si>
  <si>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</si>
  <si>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</si>
  <si>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</si>
  <si>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</si>
  <si>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</si>
  <si>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</si>
  <si>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</si>
  <si>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</si>
  <si>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</si>
  <si>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</si>
  <si>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</si>
  <si>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</si>
  <si>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</si>
  <si>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</si>
  <si>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</si>
  <si>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</si>
  <si>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</si>
  <si>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</si>
  <si>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</si>
  <si>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</si>
  <si>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</si>
  <si>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</si>
  <si>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</si>
  <si>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</si>
  <si>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</si>
  <si>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</si>
  <si>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</si>
  <si>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</si>
  <si>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</si>
  <si>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</si>
  <si>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</si>
  <si>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</si>
  <si>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</si>
  <si>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</si>
  <si>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</si>
  <si>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</si>
  <si>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</si>
  <si>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</si>
  <si>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</si>
  <si>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</si>
  <si>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</si>
  <si>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</si>
  <si>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</si>
  <si>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</si>
  <si>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</si>
  <si>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</si>
  <si>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</si>
  <si>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</si>
  <si>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</si>
  <si>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</si>
  <si>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</si>
  <si>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</si>
  <si>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</si>
  <si>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</si>
  <si>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</si>
  <si>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</si>
  <si>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</si>
  <si>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</si>
  <si>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</si>
  <si>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</si>
  <si>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</si>
  <si>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</si>
  <si>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</si>
  <si>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</si>
  <si>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</si>
  <si>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</si>
  <si>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</si>
  <si>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</si>
  <si>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</si>
  <si>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</si>
  <si>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</si>
  <si>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</si>
  <si>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</si>
  <si>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</si>
  <si>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</si>
  <si>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</si>
  <si>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</si>
  <si>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</si>
  <si>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</si>
  <si>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</si>
  <si>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</si>
  <si>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</si>
  <si>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</si>
  <si>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</si>
  <si>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</si>
  <si>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</si>
  <si>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</si>
  <si>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</si>
  <si>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</si>
  <si>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</si>
  <si>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</si>
  <si>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</si>
  <si>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</si>
  <si>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</si>
  <si>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</si>
  <si>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</si>
  <si>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</si>
  <si>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</si>
  <si>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</si>
  <si>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</si>
  <si>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</si>
  <si>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</si>
  <si>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</si>
  <si>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</si>
  <si>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</si>
  <si>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</si>
  <si>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</si>
  <si>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</si>
  <si>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</si>
  <si>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</si>
  <si>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</si>
  <si>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</si>
  <si>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</si>
  <si>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</si>
  <si>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</si>
  <si>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</si>
  <si>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</si>
  <si>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</si>
  <si>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</si>
  <si>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</si>
  <si>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</si>
  <si>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</si>
  <si>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</si>
  <si>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</si>
  <si>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</si>
  <si>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</si>
  <si>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</si>
  <si>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</si>
  <si>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</si>
  <si>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</si>
  <si>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</si>
  <si>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</si>
  <si>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</si>
  <si>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</si>
  <si>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</si>
  <si>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</si>
  <si>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</si>
  <si>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</si>
  <si>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</si>
  <si>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</si>
  <si>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</si>
  <si>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</si>
  <si>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</si>
  <si>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</si>
  <si>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</si>
  <si>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</si>
  <si>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</si>
  <si>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</si>
  <si>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</si>
  <si>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</si>
  <si>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</si>
  <si>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</si>
  <si>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</si>
  <si>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</si>
  <si>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</si>
  <si>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</si>
  <si>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</si>
  <si>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</si>
  <si>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</si>
  <si>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</si>
  <si>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</si>
  <si>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</si>
  <si>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</si>
  <si>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</si>
  <si>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</si>
  <si>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</si>
  <si>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</si>
  <si>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</si>
  <si>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</si>
  <si>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</si>
  <si>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</si>
  <si>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</si>
  <si>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</si>
  <si>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</si>
  <si>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</si>
  <si>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</si>
  <si>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</si>
  <si>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</si>
  <si>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</si>
  <si>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</si>
  <si>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</si>
  <si>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</si>
  <si>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</si>
  <si>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</si>
  <si>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</si>
  <si>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</si>
  <si>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</si>
  <si>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</si>
  <si>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</si>
  <si>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</si>
  <si>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</si>
  <si>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</si>
  <si>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</si>
  <si>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</si>
  <si>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</si>
  <si>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</si>
  <si>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</si>
  <si>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</si>
  <si>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</si>
  <si>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</si>
  <si>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</si>
  <si>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</si>
  <si>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</si>
  <si>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</si>
  <si>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</si>
  <si>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</si>
  <si>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</si>
  <si>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</si>
  <si>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</si>
  <si>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</si>
  <si>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</si>
  <si>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</si>
  <si>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</si>
  <si>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</si>
  <si>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</si>
  <si>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</si>
  <si>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</si>
  <si>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</si>
  <si>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</si>
  <si>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</si>
  <si>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</si>
  <si>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</si>
  <si>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</si>
  <si>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</si>
  <si>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</si>
  <si>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</si>
  <si>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</si>
  <si>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</si>
  <si>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</si>
  <si>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</si>
  <si>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</si>
  <si>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</si>
  <si>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</si>
  <si>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</si>
  <si>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</si>
  <si>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</si>
  <si>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</si>
  <si>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</si>
  <si>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</si>
  <si>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</si>
  <si>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</si>
  <si>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</si>
  <si>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</si>
  <si>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</si>
  <si>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</si>
  <si>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</si>
  <si>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</si>
  <si>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</si>
  <si>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</si>
  <si>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</si>
  <si>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</si>
  <si>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</si>
  <si>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</si>
  <si>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</si>
  <si>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</si>
  <si>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</si>
  <si>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</si>
  <si>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</si>
  <si>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</si>
  <si>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</si>
  <si>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</si>
  <si>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</si>
  <si>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</si>
  <si>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</si>
  <si>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</si>
  <si>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</si>
  <si>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</si>
  <si>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</si>
  <si>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</si>
  <si>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</si>
  <si>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</si>
  <si>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</si>
  <si>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</si>
  <si>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</si>
  <si>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</si>
  <si>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</si>
  <si>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</si>
  <si>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</si>
  <si>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</si>
  <si>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</si>
  <si>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</si>
  <si>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</si>
  <si>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</si>
  <si>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</si>
  <si>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</si>
  <si>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</si>
  <si>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</si>
  <si>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</si>
  <si>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</si>
  <si>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</si>
  <si>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</si>
  <si>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</si>
  <si>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</si>
  <si>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</si>
  <si>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</si>
  <si>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</si>
  <si>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</si>
  <si>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</si>
  <si>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</si>
  <si>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</si>
  <si>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</si>
  <si>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</si>
  <si>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</si>
  <si>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</si>
  <si>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</si>
  <si>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</si>
  <si>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</si>
  <si>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</si>
  <si>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</si>
  <si>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</si>
  <si>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</si>
  <si>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</si>
  <si>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</si>
  <si>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</si>
  <si>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</si>
  <si>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</si>
  <si>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</si>
  <si>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</si>
  <si>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</si>
  <si>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</si>
  <si>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</si>
  <si>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</si>
  <si>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</si>
  <si>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</si>
  <si>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</si>
  <si>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</si>
  <si>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</si>
  <si>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</si>
  <si>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</si>
  <si>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</si>
  <si>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</si>
  <si>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</si>
  <si>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</si>
  <si>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</si>
  <si>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</si>
  <si>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</si>
  <si>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</si>
  <si>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</si>
  <si>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</si>
  <si>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</si>
  <si>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</si>
  <si>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</si>
  <si>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</si>
  <si>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</si>
  <si>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</si>
  <si>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</si>
  <si>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</si>
  <si>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</si>
  <si>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</si>
  <si>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</si>
  <si>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</si>
  <si>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</si>
  <si>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</si>
  <si>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</si>
  <si>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</si>
  <si>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</si>
  <si>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</si>
  <si>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</si>
  <si>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</si>
  <si>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</si>
  <si>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</si>
  <si>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</si>
  <si>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</si>
  <si>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</si>
  <si>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</si>
  <si>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</si>
  <si>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</si>
  <si>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</si>
  <si>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</si>
  <si>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</si>
  <si>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</si>
  <si>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</si>
  <si>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</si>
  <si>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</si>
  <si>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</si>
  <si>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</si>
  <si>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</si>
  <si>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</si>
  <si>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</si>
  <si>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</si>
  <si>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</si>
  <si>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</si>
  <si>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</si>
  <si>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</si>
  <si>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</si>
  <si>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</si>
  <si>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</si>
  <si>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</si>
  <si>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</si>
  <si>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</si>
  <si>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</si>
  <si>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</si>
  <si>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</si>
  <si>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</si>
  <si>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</si>
  <si>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</si>
  <si>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</si>
  <si>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</si>
  <si>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</si>
  <si>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</si>
  <si>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</si>
  <si>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</si>
  <si>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</si>
  <si>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</si>
  <si>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</si>
  <si>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</si>
  <si>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</si>
  <si>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</si>
  <si>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</si>
  <si>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</si>
  <si>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</si>
  <si>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</si>
  <si>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</si>
  <si>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</si>
  <si>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</si>
  <si>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</si>
  <si>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</si>
  <si>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</si>
  <si>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</si>
  <si>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</si>
  <si>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</si>
  <si>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</si>
  <si>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</si>
  <si>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</si>
  <si>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</si>
  <si>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</si>
  <si>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</si>
  <si>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</si>
  <si>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</si>
  <si>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</si>
  <si>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</si>
  <si>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</si>
  <si>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</si>
  <si>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</si>
  <si>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</si>
  <si>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</si>
  <si>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</si>
  <si>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</si>
  <si>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</si>
  <si>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</si>
  <si>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</si>
  <si>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</si>
  <si>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</si>
  <si>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</si>
  <si>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</si>
  <si>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</si>
  <si>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</si>
  <si>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</si>
  <si>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</si>
  <si>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</si>
  <si>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</si>
  <si>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</si>
  <si>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</si>
  <si>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</si>
  <si>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</si>
  <si>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</si>
  <si>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</si>
  <si>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</si>
  <si>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</si>
  <si>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</si>
  <si>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</si>
  <si>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</si>
  <si>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</si>
  <si>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</si>
  <si>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</si>
  <si>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</si>
  <si>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</si>
  <si>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</si>
  <si>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</si>
  <si>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</si>
  <si>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</si>
  <si>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</si>
  <si>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</si>
  <si>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</si>
  <si>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</si>
  <si>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</si>
  <si>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</si>
  <si>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</si>
  <si>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</si>
  <si>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</si>
  <si>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</si>
  <si>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</si>
  <si>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</si>
  <si>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</si>
  <si>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</si>
  <si>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</si>
  <si>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</si>
  <si>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</si>
  <si>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</si>
  <si>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</si>
  <si>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</si>
  <si>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</si>
  <si>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</si>
  <si>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</si>
  <si>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</si>
  <si>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</si>
  <si>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</si>
  <si>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</si>
  <si>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</si>
  <si>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</si>
  <si>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</si>
  <si>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</si>
  <si>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</si>
  <si>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</si>
  <si>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</si>
  <si>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</si>
  <si>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</si>
  <si>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</si>
  <si>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</si>
  <si>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</si>
  <si>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</si>
  <si>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</si>
  <si>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</si>
  <si>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</si>
  <si>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</si>
  <si>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</si>
  <si>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</si>
  <si>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</si>
  <si>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</si>
  <si>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</si>
  <si>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</si>
  <si>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</si>
  <si>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</si>
  <si>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</si>
  <si>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</si>
  <si>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</si>
  <si>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</si>
  <si>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</si>
  <si>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</si>
  <si>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</si>
  <si>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</si>
  <si>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</si>
  <si>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</si>
  <si>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</si>
  <si>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</si>
  <si>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</si>
  <si>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</si>
  <si>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</si>
  <si>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</si>
  <si>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</si>
  <si>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</si>
  <si>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</si>
  <si>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</si>
  <si>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</si>
  <si>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</si>
  <si>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</si>
  <si>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</si>
  <si>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</si>
  <si>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</si>
  <si>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</si>
  <si>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</si>
  <si>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</si>
  <si>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</si>
  <si>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</si>
  <si>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</si>
  <si>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</si>
  <si>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</si>
  <si>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</si>
  <si>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</si>
  <si>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</si>
  <si>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</si>
  <si>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</si>
  <si>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</si>
  <si>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</si>
  <si>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</si>
  <si>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</si>
  <si>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</si>
  <si>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</si>
  <si>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</si>
  <si>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</si>
  <si>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</si>
  <si>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</si>
  <si>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</si>
  <si>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</si>
  <si>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</si>
  <si>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</si>
  <si>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</si>
  <si>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</si>
  <si>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</si>
  <si>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</si>
  <si>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</si>
  <si>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</si>
  <si>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</si>
  <si>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</si>
  <si>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</si>
  <si>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</si>
  <si>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</si>
  <si>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</si>
  <si>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</si>
  <si>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</si>
  <si>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</si>
  <si>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</si>
  <si>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</si>
  <si>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</si>
  <si>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</si>
  <si>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</si>
  <si>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</si>
  <si>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</si>
  <si>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</si>
  <si>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</si>
  <si>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</si>
  <si>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</si>
  <si>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</si>
  <si>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</si>
  <si>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</si>
  <si>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</si>
  <si>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</si>
  <si>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</si>
  <si>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</si>
  <si>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</si>
  <si>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</si>
  <si>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</si>
  <si>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</si>
  <si>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</si>
  <si>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</si>
  <si>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</si>
  <si>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</si>
  <si>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</si>
  <si>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</si>
  <si>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</si>
  <si>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</si>
  <si>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</si>
  <si>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</si>
  <si>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</si>
  <si>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</si>
  <si>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</si>
  <si>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</si>
  <si>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</si>
  <si>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</si>
  <si>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</si>
  <si>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</si>
  <si>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</si>
  <si>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</si>
  <si>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</si>
  <si>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</si>
  <si>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</si>
  <si>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</si>
  <si>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</si>
  <si>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</si>
  <si>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</si>
  <si>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</si>
  <si>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</si>
  <si>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</si>
  <si>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</si>
  <si>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</si>
  <si>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</si>
  <si>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</si>
  <si>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</si>
  <si>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</si>
  <si>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</si>
  <si>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</si>
  <si>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</si>
  <si>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</si>
  <si>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</si>
  <si>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</si>
  <si>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</si>
  <si>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</si>
  <si>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</si>
  <si>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</si>
  <si>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</si>
  <si>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</si>
  <si>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</si>
  <si>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</si>
  <si>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</si>
  <si>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</si>
  <si>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</si>
  <si>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</si>
  <si>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</si>
  <si>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</si>
  <si>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</si>
  <si>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</si>
  <si>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</si>
  <si>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</si>
  <si>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</si>
  <si>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</si>
  <si>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</si>
  <si>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</si>
  <si>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</si>
  <si>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</si>
  <si>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</si>
  <si>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</si>
  <si>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</si>
  <si>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</si>
  <si>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</si>
  <si>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</si>
  <si>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</si>
  <si>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</si>
  <si>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</si>
  <si>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</si>
  <si>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</si>
  <si>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</si>
  <si>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</si>
  <si>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</si>
  <si>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</si>
  <si>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</si>
  <si>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</si>
  <si>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</si>
  <si>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</si>
  <si>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</si>
  <si>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</si>
  <si>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</si>
  <si>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</si>
  <si>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</si>
  <si>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</si>
  <si>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</si>
  <si>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</si>
  <si>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</si>
  <si>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</si>
  <si>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</si>
  <si>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</si>
  <si>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</si>
  <si>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</si>
  <si>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</si>
  <si>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</si>
  <si>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</si>
  <si>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</si>
  <si>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</si>
  <si>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</si>
  <si>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</si>
  <si>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</si>
  <si>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</si>
  <si>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</si>
  <si>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</si>
  <si>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</si>
  <si>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</si>
  <si>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</si>
  <si>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</si>
  <si>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</si>
  <si>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</si>
  <si>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</si>
  <si>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</si>
  <si>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</si>
  <si>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</si>
  <si>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</si>
  <si>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</si>
  <si>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</si>
  <si>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</si>
  <si>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</si>
  <si>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</si>
  <si>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</si>
  <si>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</si>
  <si>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</si>
  <si>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</si>
  <si>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</si>
  <si>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</si>
  <si>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</si>
  <si>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</si>
  <si>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</si>
  <si>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</si>
  <si>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</si>
  <si>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</si>
  <si>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</si>
  <si>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</si>
  <si>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</si>
  <si>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</si>
  <si>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</si>
  <si>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</si>
  <si>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</si>
  <si>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</si>
  <si>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</si>
  <si>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</si>
  <si>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</si>
  <si>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</si>
  <si>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</si>
  <si>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</si>
  <si>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</si>
  <si>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</si>
  <si>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</si>
  <si>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</si>
  <si>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</si>
  <si>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</si>
  <si>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</si>
  <si>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</si>
  <si>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</si>
  <si>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</si>
  <si>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</si>
  <si>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</si>
  <si>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</si>
  <si>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</si>
  <si>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</si>
  <si>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</si>
  <si>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</si>
  <si>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</si>
  <si>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</si>
  <si>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</si>
  <si>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</si>
  <si>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</si>
  <si>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</si>
  <si>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</si>
  <si>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</si>
  <si>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</si>
  <si>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</si>
  <si>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</si>
  <si>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</si>
  <si>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</si>
  <si>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</si>
  <si>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</si>
  <si>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</si>
  <si>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</si>
  <si>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</si>
  <si>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</si>
  <si>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</si>
  <si>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</si>
  <si>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</si>
  <si>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</si>
  <si>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</si>
  <si>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</si>
  <si>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</si>
  <si>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</si>
  <si>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</si>
  <si>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</si>
  <si>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</si>
  <si>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</si>
  <si>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</si>
  <si>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</si>
  <si>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</si>
  <si>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</si>
  <si>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</si>
  <si>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</si>
  <si>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</si>
  <si>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</si>
  <si>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</si>
  <si>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</si>
  <si>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</si>
  <si>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</si>
  <si>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</si>
  <si>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</si>
  <si>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</si>
  <si>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</si>
  <si>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</si>
  <si>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</si>
  <si>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</si>
  <si>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</si>
  <si>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</si>
  <si>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</si>
  <si>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</si>
  <si>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</si>
  <si>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</si>
  <si>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</si>
  <si>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</si>
  <si>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</si>
  <si>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</si>
  <si>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</si>
  <si>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</si>
  <si>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</si>
  <si>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</si>
  <si>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</si>
  <si>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</si>
  <si>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</si>
  <si>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</si>
  <si>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</si>
  <si>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</si>
  <si>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</si>
  <si>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</si>
  <si>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</si>
  <si>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</si>
  <si>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</si>
  <si>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</si>
  <si>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</si>
  <si>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</si>
  <si>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</si>
  <si>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</si>
  <si>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</si>
  <si>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</si>
  <si>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</si>
  <si>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</si>
  <si>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</si>
  <si>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</si>
  <si>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</si>
  <si>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</si>
  <si>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</si>
  <si>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</si>
  <si>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</si>
  <si>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</si>
  <si>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</si>
  <si>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</si>
  <si>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</si>
  <si>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</si>
  <si>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</si>
  <si>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</si>
  <si>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</si>
  <si>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</si>
  <si>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</si>
  <si>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</si>
  <si>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</si>
  <si>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</si>
  <si>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</si>
  <si>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</si>
  <si>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</si>
  <si>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</si>
  <si>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</si>
  <si>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</si>
  <si>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</si>
  <si>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</si>
  <si>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</si>
  <si>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</si>
  <si>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</si>
  <si>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</si>
  <si>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</si>
  <si>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</si>
  <si>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</si>
  <si>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</si>
  <si>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</si>
  <si>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</si>
  <si>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</si>
  <si>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</si>
  <si>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</si>
  <si>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</si>
  <si>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</si>
  <si>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</si>
  <si>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</si>
  <si>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</si>
  <si>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</si>
  <si>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</si>
  <si>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</si>
  <si>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</si>
  <si>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</si>
  <si>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</si>
  <si>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</si>
  <si>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</si>
  <si>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</si>
  <si>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</si>
  <si>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</si>
  <si>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</si>
  <si>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</si>
  <si>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</si>
  <si>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</si>
  <si>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</si>
  <si>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</si>
  <si>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</si>
  <si>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</si>
  <si>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</si>
  <si>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</si>
  <si>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</si>
  <si>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</si>
  <si>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</si>
  <si>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</si>
  <si>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</si>
  <si>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</si>
  <si>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</si>
  <si>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</si>
  <si>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</si>
  <si>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</si>
  <si>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</si>
  <si>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</si>
  <si>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</si>
  <si>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</si>
  <si>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</si>
  <si>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</si>
  <si>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</si>
  <si>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</si>
  <si>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</si>
  <si>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</si>
  <si>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</si>
  <si>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</si>
  <si>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</si>
  <si>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</si>
  <si>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</si>
  <si>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</si>
  <si>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</si>
  <si>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</si>
  <si>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</si>
  <si>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</si>
  <si>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</si>
  <si>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</si>
  <si>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</si>
  <si>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</si>
  <si>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</si>
  <si>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</si>
  <si>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</si>
  <si>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</si>
  <si>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</si>
  <si>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</si>
  <si>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</si>
  <si>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</si>
  <si>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</si>
  <si>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</si>
  <si>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</si>
  <si>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</si>
  <si>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</si>
  <si>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</si>
  <si>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</si>
  <si>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</si>
  <si>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</si>
  <si>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</si>
  <si>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</si>
  <si>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</si>
  <si>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</si>
  <si>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</si>
  <si>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</si>
  <si>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</si>
  <si>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</si>
  <si>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</si>
  <si>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</si>
  <si>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</si>
  <si>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</si>
  <si>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</si>
  <si>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</si>
  <si>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</si>
  <si>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</si>
  <si>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</si>
  <si>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</si>
  <si>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</si>
  <si>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</si>
  <si>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</si>
  <si>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</si>
  <si>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</si>
  <si>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</si>
  <si>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</si>
  <si>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</si>
  <si>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</si>
  <si>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</si>
  <si>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</si>
  <si>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</si>
  <si>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</si>
  <si>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</si>
  <si>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</si>
  <si>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</si>
  <si>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</si>
  <si>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</si>
  <si>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</si>
  <si>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</si>
  <si>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</si>
  <si>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</si>
  <si>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</si>
  <si>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</si>
  <si>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</si>
  <si>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</si>
  <si>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</si>
  <si>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</si>
  <si>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</si>
  <si>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</si>
  <si>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</si>
  <si>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</si>
  <si>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</si>
  <si>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</si>
  <si>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</si>
  <si>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</si>
  <si>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</si>
  <si>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</si>
  <si>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</si>
  <si>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</si>
  <si>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</si>
  <si>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</si>
  <si>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</si>
  <si>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</si>
  <si>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</si>
  <si>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</si>
  <si>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</si>
  <si>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</si>
  <si>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</si>
  <si>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</si>
  <si>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</si>
  <si>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</si>
  <si>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</si>
  <si>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</si>
  <si>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</si>
  <si>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</si>
  <si>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</si>
  <si>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</si>
  <si>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</si>
  <si>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</si>
  <si>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</si>
  <si>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</si>
  <si>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</si>
  <si>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</si>
  <si>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</si>
  <si>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</si>
  <si>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</si>
  <si>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</si>
  <si>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</si>
  <si>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</si>
  <si>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</si>
  <si>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</si>
  <si>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</si>
  <si>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</si>
  <si>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</si>
  <si>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</si>
  <si>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</si>
  <si>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</si>
  <si>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</si>
  <si>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</si>
  <si>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</si>
  <si>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</si>
  <si>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</si>
  <si>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</si>
  <si>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</si>
  <si>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</si>
  <si>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</si>
  <si>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</si>
  <si>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</si>
  <si>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</si>
  <si>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</si>
  <si>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</si>
  <si>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</si>
  <si>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</si>
  <si>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</si>
  <si>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</si>
  <si>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</si>
  <si>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</si>
  <si>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</si>
  <si>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</si>
  <si>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</si>
  <si>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</si>
  <si>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</si>
  <si>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</si>
  <si>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</si>
  <si>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</si>
  <si>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</si>
  <si>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</si>
  <si>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</si>
  <si>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</si>
  <si>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</si>
  <si>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</si>
  <si>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</si>
  <si>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</si>
  <si>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</si>
  <si>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</si>
  <si>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</si>
  <si>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</si>
  <si>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</si>
  <si>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</si>
  <si>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</si>
  <si>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</si>
  <si>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</si>
  <si>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</si>
  <si>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</si>
  <si>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</si>
  <si>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</si>
  <si>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</si>
  <si>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</si>
  <si>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</si>
  <si>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</si>
  <si>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</si>
  <si>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</si>
  <si>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</si>
  <si>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</si>
  <si>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</si>
  <si>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</si>
  <si>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</si>
  <si>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</si>
  <si>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</si>
  <si>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</si>
  <si>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</si>
  <si>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</si>
  <si>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</si>
  <si>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</si>
  <si>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</si>
  <si>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</si>
  <si>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</si>
  <si>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</si>
  <si>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</si>
  <si>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</si>
  <si>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</si>
  <si>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</si>
  <si>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</si>
  <si>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</si>
  <si>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</si>
  <si>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</si>
  <si>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</si>
  <si>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</si>
  <si>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</si>
  <si>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</si>
  <si>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</si>
  <si>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</si>
  <si>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</si>
  <si>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</si>
  <si>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</si>
  <si>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</si>
  <si>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</si>
  <si>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</si>
  <si>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</si>
  <si>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</si>
  <si>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</si>
  <si>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</si>
  <si>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</si>
  <si>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</si>
  <si>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</si>
  <si>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</si>
  <si>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</si>
  <si>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</si>
  <si>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</si>
  <si>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</si>
  <si>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</si>
  <si>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</si>
  <si>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</si>
  <si>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</si>
  <si>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</si>
  <si>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</si>
  <si>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</si>
  <si>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</si>
  <si>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</si>
  <si>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</si>
  <si>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</si>
  <si>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</si>
  <si>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</si>
  <si>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</si>
  <si>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</si>
  <si>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</si>
  <si>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</si>
  <si>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</si>
  <si>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</si>
  <si>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</si>
  <si>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</si>
  <si>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</si>
  <si>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</si>
  <si>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</si>
  <si>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</si>
  <si>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</si>
  <si>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</si>
  <si>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</si>
  <si>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</si>
  <si>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</si>
  <si>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</si>
  <si>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</si>
  <si>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</si>
  <si>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</si>
  <si>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</si>
  <si>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</si>
  <si>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</si>
  <si>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</si>
  <si>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</si>
  <si>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</si>
  <si>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</si>
  <si>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</si>
  <si>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</si>
  <si>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</si>
  <si>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</si>
  <si>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</si>
  <si>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</si>
  <si>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</si>
  <si>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</si>
  <si>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</si>
  <si>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</si>
  <si>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</si>
  <si>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</si>
  <si>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</si>
  <si>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</si>
  <si>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</si>
  <si>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</si>
  <si>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</si>
  <si>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</si>
  <si>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</si>
  <si>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</si>
  <si>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</si>
  <si>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</si>
  <si>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</si>
  <si>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</si>
  <si>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</si>
  <si>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</si>
  <si>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</si>
  <si>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</si>
  <si>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</si>
  <si>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</si>
  <si>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</si>
  <si>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</si>
  <si>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</si>
  <si>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</si>
  <si>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</si>
  <si>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</si>
  <si>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</si>
  <si>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</si>
  <si>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</si>
  <si>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</si>
  <si>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</si>
  <si>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</si>
  <si>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</si>
  <si>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</si>
  <si>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</si>
  <si>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</si>
  <si>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</si>
  <si>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</si>
  <si>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</si>
  <si>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</si>
  <si>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</si>
  <si>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</si>
  <si>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</si>
  <si>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</si>
  <si>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</si>
  <si>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</si>
  <si>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</si>
  <si>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</si>
  <si>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</si>
  <si>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</si>
  <si>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</si>
  <si>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</si>
  <si>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</si>
  <si>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</si>
  <si>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</si>
  <si>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</si>
  <si>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</si>
  <si>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</si>
  <si>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</si>
  <si>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</si>
  <si>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</si>
  <si>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</si>
  <si>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</si>
  <si>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</si>
  <si>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</si>
  <si>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</si>
  <si>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</si>
  <si>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</si>
  <si>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</si>
  <si>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</si>
  <si>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</si>
  <si>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</si>
  <si>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</si>
  <si>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</si>
  <si>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</si>
  <si>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</si>
  <si>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</si>
  <si>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</si>
  <si>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</si>
  <si>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</si>
  <si>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</si>
  <si>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</si>
  <si>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</si>
  <si>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</si>
  <si>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</si>
  <si>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</si>
  <si>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</si>
  <si>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</si>
  <si>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</si>
  <si>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</si>
  <si>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</si>
  <si>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</si>
  <si>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</si>
  <si>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</si>
  <si>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</si>
  <si>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</si>
  <si>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</si>
  <si>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</si>
  <si>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</si>
  <si>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</si>
  <si>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</si>
  <si>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</si>
  <si>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</si>
  <si>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</si>
  <si>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</si>
  <si>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</si>
  <si>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</si>
  <si>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</si>
  <si>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</si>
  <si>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</si>
  <si>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</si>
  <si>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</si>
  <si>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</si>
  <si>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</si>
  <si>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</si>
  <si>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</si>
  <si>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</si>
  <si>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</si>
  <si>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</si>
  <si>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</si>
  <si>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</si>
  <si>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</si>
  <si>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</si>
  <si>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</si>
  <si>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</si>
  <si>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</si>
  <si>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</si>
  <si>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</si>
  <si>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</si>
  <si>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</si>
  <si>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</si>
  <si>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</si>
  <si>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</si>
  <si>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</si>
  <si>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</si>
  <si>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</si>
  <si>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</si>
  <si>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</si>
  <si>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</si>
  <si>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</si>
  <si>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</si>
  <si>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</si>
  <si>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</si>
  <si>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</si>
  <si>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</si>
  <si>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</si>
  <si>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</si>
  <si>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</si>
  <si>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</si>
  <si>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</si>
  <si>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</si>
  <si>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</si>
  <si>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</si>
  <si>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</si>
  <si>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</si>
  <si>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</si>
  <si>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</si>
  <si>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</si>
  <si>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</si>
  <si>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</si>
  <si>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</si>
  <si>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</si>
  <si>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</si>
  <si>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</si>
  <si>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</si>
  <si>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</si>
  <si>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</si>
  <si>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</si>
  <si>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</si>
  <si>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</si>
  <si>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</si>
  <si>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</si>
  <si>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</si>
  <si>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</si>
  <si>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</si>
  <si>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</si>
  <si>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</si>
  <si>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</si>
  <si>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</si>
  <si>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</si>
  <si>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</si>
  <si>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</si>
  <si>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</si>
  <si>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</si>
  <si>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</si>
  <si>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</si>
  <si>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</si>
  <si>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</si>
  <si>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</si>
  <si>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</si>
  <si>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</si>
  <si>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</si>
  <si>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</si>
  <si>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</si>
  <si>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</si>
  <si>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</si>
  <si>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</si>
  <si>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</si>
  <si>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</si>
  <si>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</si>
  <si>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</si>
  <si>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</si>
  <si>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</si>
  <si>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</si>
  <si>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</si>
  <si>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</si>
  <si>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</si>
  <si>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</si>
  <si>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</si>
  <si>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</si>
  <si>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</si>
  <si>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</si>
  <si>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</si>
  <si>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</si>
  <si>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</si>
  <si>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</si>
  <si>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</si>
  <si>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</si>
  <si>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</si>
  <si>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</si>
  <si>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</si>
  <si>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</si>
  <si>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</si>
  <si>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</si>
  <si>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</si>
  <si>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</si>
  <si>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</si>
  <si>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</si>
  <si>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</si>
  <si>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</si>
  <si>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</si>
  <si>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</si>
  <si>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</si>
  <si>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</si>
  <si>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</si>
  <si>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</si>
  <si>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</si>
  <si>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</si>
  <si>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</si>
  <si>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</si>
  <si>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</si>
  <si>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</si>
  <si>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</si>
  <si>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</si>
  <si>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</si>
  <si>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</si>
  <si>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</si>
  <si>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</si>
  <si>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</si>
  <si>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</si>
  <si>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</si>
  <si>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</si>
  <si>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</si>
  <si>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</si>
  <si>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</si>
  <si>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</si>
  <si>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</si>
  <si>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</si>
  <si>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</si>
  <si>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</si>
  <si>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</si>
  <si>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</si>
  <si>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</si>
  <si>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</si>
  <si>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</si>
  <si>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</si>
  <si>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</si>
  <si>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</si>
  <si>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</si>
  <si>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</si>
  <si>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</si>
  <si>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</si>
  <si>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</si>
  <si>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</si>
  <si>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</si>
  <si>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</si>
  <si>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</si>
  <si>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</si>
  <si>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</si>
  <si>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</si>
  <si>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</si>
  <si>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</si>
  <si>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</si>
  <si>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</si>
  <si>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</si>
  <si>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</si>
  <si>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</si>
  <si>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</si>
  <si>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</si>
  <si>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</si>
  <si>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</si>
  <si>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</si>
  <si>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</si>
  <si>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</si>
  <si>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</si>
  <si>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</si>
  <si>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</si>
  <si>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</si>
  <si>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</si>
  <si>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</si>
  <si>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</si>
  <si>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</si>
  <si>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</si>
  <si>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</si>
  <si>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</si>
  <si>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</si>
  <si>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</si>
  <si>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</si>
  <si>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</si>
  <si>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</si>
  <si>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</si>
  <si>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</si>
  <si>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</si>
  <si>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</si>
  <si>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</si>
  <si>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</si>
  <si>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</si>
  <si>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</si>
  <si>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</si>
  <si>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</si>
  <si>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</si>
  <si>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</si>
  <si>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</si>
  <si>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</si>
  <si>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</si>
  <si>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</si>
  <si>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</si>
  <si>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</si>
  <si>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</si>
  <si>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</si>
  <si>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</si>
  <si>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</si>
  <si>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</si>
  <si>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</si>
  <si>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</si>
  <si>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</si>
  <si>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</si>
  <si>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</si>
  <si>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</si>
  <si>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</si>
  <si>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</si>
  <si>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</si>
  <si>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</si>
  <si>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</si>
  <si>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</si>
  <si>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</si>
  <si>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</si>
  <si>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</si>
  <si>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</si>
  <si>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</si>
  <si>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</si>
  <si>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</si>
  <si>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</si>
  <si>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</si>
  <si>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</si>
  <si>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</si>
  <si>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</si>
  <si>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</si>
  <si>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</si>
  <si>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</si>
  <si>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</si>
  <si>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</si>
  <si>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</si>
  <si>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</si>
  <si>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</si>
  <si>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</si>
  <si>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</si>
  <si>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</si>
  <si>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</si>
  <si>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</si>
  <si>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</si>
  <si>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</si>
  <si>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</si>
  <si>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</si>
  <si>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</si>
  <si>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</si>
  <si>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</si>
  <si>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</si>
  <si>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</si>
  <si>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</si>
  <si>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</si>
  <si>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</si>
  <si>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</si>
  <si>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</si>
  <si>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</si>
  <si>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</si>
  <si>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</si>
  <si>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</si>
  <si>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</si>
  <si>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</si>
  <si>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</si>
  <si>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</si>
  <si>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</si>
  <si>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</si>
  <si>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</si>
  <si>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</si>
  <si>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</si>
  <si>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</si>
  <si>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</si>
  <si>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</si>
  <si>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</si>
  <si>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</si>
  <si>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</si>
  <si>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</si>
  <si>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</si>
  <si>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</si>
  <si>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</si>
  <si>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</si>
  <si>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</si>
  <si>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</si>
  <si>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</si>
  <si>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</si>
  <si>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</si>
  <si>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</si>
  <si>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</si>
  <si>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</si>
  <si>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</si>
  <si>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</si>
  <si>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</si>
  <si>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</si>
  <si>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</si>
  <si>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</si>
  <si>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</si>
  <si>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</si>
  <si>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</si>
  <si>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</si>
  <si>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</si>
  <si>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</si>
  <si>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</si>
  <si>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</si>
  <si>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</si>
  <si>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</si>
  <si>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</si>
  <si>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</si>
  <si>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</si>
  <si>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</si>
  <si>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</si>
  <si>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</si>
  <si>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</si>
  <si>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</si>
  <si>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</si>
  <si>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</si>
  <si>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</si>
  <si>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</si>
  <si>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</si>
  <si>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</si>
  <si>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</si>
  <si>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</si>
  <si>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</si>
  <si>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</si>
  <si>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</si>
  <si>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</si>
  <si>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</si>
  <si>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</si>
  <si>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</si>
  <si>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</si>
  <si>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</si>
  <si>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</si>
  <si>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</si>
  <si>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</si>
  <si>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</si>
  <si>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</si>
  <si>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</si>
  <si>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</si>
  <si>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</si>
  <si>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</si>
  <si>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</si>
  <si>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</si>
  <si>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</si>
  <si>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</si>
  <si>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</si>
  <si>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</si>
  <si>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</si>
  <si>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</si>
  <si>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</si>
  <si>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</si>
  <si>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</si>
  <si>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</si>
  <si>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</si>
  <si>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</si>
  <si>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</si>
  <si>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</si>
  <si>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</si>
  <si>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</si>
  <si>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</si>
  <si>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</si>
  <si>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</si>
  <si>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</si>
  <si>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</si>
  <si>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</si>
  <si>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</si>
  <si>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</si>
  <si>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</si>
  <si>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</si>
  <si>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</si>
  <si>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</si>
  <si>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</si>
  <si>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</si>
  <si>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</si>
  <si>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</si>
  <si>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</si>
  <si>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</si>
  <si>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</si>
  <si>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</si>
  <si>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</si>
  <si>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</si>
  <si>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</si>
  <si>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</si>
  <si>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</si>
  <si>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</si>
  <si>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</si>
  <si>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</si>
  <si>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</si>
  <si>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</si>
  <si>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</si>
  <si>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</si>
  <si>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</si>
  <si>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</si>
  <si>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</si>
  <si>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</si>
  <si>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</si>
  <si>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</si>
  <si>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</si>
  <si>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</si>
  <si>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</si>
  <si>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</si>
  <si>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</si>
  <si>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</si>
  <si>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</si>
  <si>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</si>
  <si>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</si>
  <si>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</si>
  <si>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</si>
  <si>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</si>
  <si>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</si>
  <si>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</si>
  <si>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</si>
  <si>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</si>
  <si>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</si>
  <si>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</si>
  <si>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</si>
  <si>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</si>
  <si>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</si>
  <si>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</si>
  <si>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</si>
  <si>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</si>
  <si>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</si>
  <si>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</si>
  <si>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</si>
  <si>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</si>
  <si>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</si>
  <si>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</si>
  <si>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</si>
  <si>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</si>
  <si>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</si>
  <si>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</si>
  <si>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</si>
  <si>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</si>
  <si>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</si>
  <si>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</si>
  <si>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</si>
  <si>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</si>
  <si>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</si>
  <si>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</si>
  <si>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</si>
  <si>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</si>
  <si>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</si>
  <si>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</si>
  <si>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</si>
  <si>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</si>
  <si>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</si>
  <si>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</si>
  <si>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</si>
  <si>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</si>
  <si>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</si>
  <si>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</si>
  <si>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</si>
  <si>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</si>
  <si>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</si>
  <si>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</si>
  <si>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</si>
  <si>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</si>
  <si>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</si>
  <si>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</si>
  <si>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</si>
  <si>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</si>
  <si>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</si>
  <si>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</si>
  <si>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</si>
  <si>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</si>
  <si>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</si>
  <si>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</si>
  <si>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</si>
  <si>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</si>
  <si>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</si>
  <si>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</si>
  <si>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</si>
  <si>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</si>
  <si>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</si>
  <si>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</si>
  <si>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</si>
  <si>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</si>
  <si>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</si>
  <si>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</si>
  <si>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</si>
  <si>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</si>
  <si>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</si>
  <si>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</si>
  <si>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</si>
  <si>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</si>
  <si>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</si>
  <si>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</si>
  <si>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</si>
  <si>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</si>
  <si>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</si>
  <si>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</si>
  <si>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</si>
  <si>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</si>
  <si>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</si>
  <si>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</si>
  <si>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</si>
  <si>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</si>
  <si>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</si>
  <si>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</si>
  <si>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</si>
  <si>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</si>
  <si>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</si>
  <si>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</si>
  <si>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</si>
  <si>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</si>
  <si>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</si>
  <si>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</si>
  <si>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</si>
  <si>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</si>
  <si>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</si>
  <si>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</si>
  <si>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</si>
  <si>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</si>
  <si>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</si>
  <si>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</si>
  <si>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</si>
  <si>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</si>
  <si>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</si>
  <si>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</si>
  <si>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</si>
  <si>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</si>
  <si>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</si>
  <si>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</si>
  <si>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</si>
  <si>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</si>
  <si>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</si>
  <si>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</si>
  <si>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</si>
  <si>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</si>
  <si>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</si>
  <si>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</si>
  <si>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</si>
  <si>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</si>
  <si>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</si>
  <si>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</si>
  <si>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</si>
  <si>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</si>
  <si>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</si>
  <si>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</si>
  <si>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</si>
  <si>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</si>
  <si>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</si>
  <si>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</si>
  <si>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</si>
  <si>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</si>
  <si>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</si>
  <si>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</si>
  <si>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</si>
  <si>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</si>
  <si>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</si>
  <si>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</si>
  <si>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</si>
  <si>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</si>
  <si>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</si>
  <si>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</si>
  <si>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</si>
  <si>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</si>
  <si>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</si>
  <si>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</si>
  <si>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</si>
  <si>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</si>
  <si>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</si>
  <si>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</si>
  <si>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</si>
  <si>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</si>
  <si>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</si>
  <si>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</si>
  <si>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</si>
  <si>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</si>
  <si>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</si>
  <si>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</si>
  <si>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</si>
  <si>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</si>
  <si>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</si>
  <si>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</si>
  <si>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</si>
  <si>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</si>
  <si>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</si>
  <si>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</si>
  <si>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</si>
  <si>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</si>
  <si>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</si>
  <si>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</si>
  <si>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</si>
  <si>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</si>
  <si>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</si>
  <si>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</si>
  <si>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</si>
  <si>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</si>
  <si>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</si>
  <si>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</si>
  <si>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</si>
  <si>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</si>
  <si>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</si>
  <si>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</si>
  <si>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</si>
  <si>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</si>
  <si>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</si>
  <si>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</si>
  <si>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</si>
  <si>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</si>
  <si>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</si>
  <si>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</si>
  <si>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</si>
  <si>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</si>
  <si>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</si>
  <si>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</si>
  <si>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</si>
  <si>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</si>
  <si>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</si>
  <si>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</si>
  <si>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</si>
  <si>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</si>
  <si>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</si>
  <si>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</si>
  <si>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</si>
  <si>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</si>
  <si>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</si>
  <si>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</si>
  <si>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</si>
  <si>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</si>
  <si>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</si>
  <si>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</si>
  <si>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</si>
  <si>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</si>
  <si>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</si>
  <si>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</si>
  <si>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</si>
  <si>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</si>
  <si>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</si>
  <si>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</si>
  <si>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</si>
  <si>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</si>
  <si>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</si>
  <si>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</si>
  <si>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</si>
  <si>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</si>
  <si>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</si>
  <si>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</si>
  <si>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</si>
  <si>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</si>
  <si>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</si>
  <si>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</si>
  <si>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</si>
  <si>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</si>
  <si>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</si>
  <si>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</si>
  <si>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</si>
  <si>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</si>
  <si>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</si>
  <si>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</si>
  <si>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</si>
  <si>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</si>
  <si>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</si>
  <si>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</si>
  <si>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</si>
  <si>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</si>
  <si>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</si>
  <si>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</si>
  <si>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</si>
  <si>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</si>
  <si>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</si>
  <si>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</si>
  <si>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</si>
  <si>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</si>
  <si>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</si>
  <si>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</si>
  <si>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</si>
  <si>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</si>
  <si>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</si>
  <si>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</si>
  <si>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</si>
  <si>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</si>
  <si>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</si>
  <si>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</si>
  <si>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</si>
  <si>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</si>
  <si>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</si>
  <si>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</si>
  <si>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</si>
  <si>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</si>
  <si>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</si>
  <si>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</si>
  <si>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</si>
  <si>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</si>
  <si>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</si>
  <si>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</si>
  <si>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</si>
  <si>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</si>
  <si>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</si>
  <si>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</si>
  <si>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</si>
  <si>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</si>
  <si>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</si>
  <si>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</si>
  <si>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</si>
  <si>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</si>
  <si>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</si>
  <si>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</si>
  <si>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</si>
  <si>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</si>
  <si>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</si>
  <si>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</si>
  <si>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</si>
  <si>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</si>
  <si>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</si>
  <si>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</si>
  <si>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</si>
  <si>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</si>
  <si>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</si>
  <si>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</si>
  <si>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</si>
  <si>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</si>
  <si>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</si>
  <si>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</si>
  <si>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</si>
  <si>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</si>
  <si>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</si>
  <si>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</si>
  <si>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</si>
  <si>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</si>
  <si>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</si>
  <si>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</si>
  <si>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</si>
  <si>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</si>
  <si>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</si>
  <si>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</si>
  <si>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</si>
  <si>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</si>
  <si>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</si>
  <si>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</si>
  <si>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</si>
  <si>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</si>
  <si>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</si>
  <si>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</si>
  <si>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</si>
  <si>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</si>
  <si>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</si>
  <si>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</si>
  <si>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</si>
  <si>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</si>
  <si>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</si>
  <si>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</si>
  <si>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</si>
  <si>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</si>
  <si>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</si>
  <si>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</si>
  <si>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</si>
  <si>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</si>
  <si>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</si>
  <si>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</si>
  <si>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</si>
  <si>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</si>
  <si>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</si>
  <si>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</si>
  <si>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</si>
  <si>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</si>
  <si>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</si>
  <si>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</si>
  <si>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</si>
  <si>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</si>
  <si>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</si>
  <si>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</si>
  <si>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</si>
  <si>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</si>
  <si>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</si>
  <si>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</si>
  <si>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</si>
  <si>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</si>
  <si>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</si>
  <si>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</si>
  <si>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</si>
  <si>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</si>
  <si>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</si>
  <si>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</si>
  <si>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</si>
  <si>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</si>
  <si>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</si>
  <si>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</si>
  <si>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</si>
  <si>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</si>
  <si>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</si>
  <si>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</si>
  <si>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</si>
  <si>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</si>
  <si>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</si>
  <si>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</si>
  <si>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</si>
  <si>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</si>
  <si>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</si>
  <si>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</si>
  <si>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</si>
  <si>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</si>
  <si>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</si>
  <si>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</si>
  <si>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</si>
  <si>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</si>
  <si>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</si>
  <si>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</si>
  <si>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</si>
  <si>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</si>
  <si>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</si>
  <si>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</si>
  <si>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</si>
  <si>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</si>
  <si>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</si>
  <si>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</si>
  <si>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</si>
  <si>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</si>
  <si>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</si>
  <si>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</si>
  <si>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</si>
  <si>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</si>
  <si>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</si>
  <si>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</si>
  <si>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</si>
  <si>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</si>
  <si>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</si>
  <si>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</si>
  <si>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</si>
  <si>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</si>
  <si>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</si>
  <si>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</si>
  <si>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</si>
  <si>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</si>
  <si>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</si>
  <si>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</si>
  <si>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</si>
  <si>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</si>
  <si>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</si>
  <si>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</si>
  <si>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</si>
  <si>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</si>
  <si>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</si>
  <si>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</si>
  <si>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</si>
  <si>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</si>
  <si>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</si>
  <si>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</si>
  <si>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</si>
  <si>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</si>
  <si>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</si>
  <si>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</si>
  <si>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</si>
  <si>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</si>
  <si>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</si>
  <si>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</si>
  <si>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</si>
  <si>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</si>
  <si>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</si>
  <si>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</si>
  <si>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</si>
  <si>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</si>
  <si>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</si>
  <si>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</si>
  <si>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</si>
  <si>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</si>
  <si>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</si>
  <si>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</si>
  <si>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</si>
  <si>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</si>
  <si>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</si>
  <si>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</si>
  <si>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</si>
  <si>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</si>
  <si>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</si>
  <si>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</si>
  <si>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</si>
  <si>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</si>
  <si>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</si>
  <si>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</si>
  <si>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</si>
  <si>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</si>
  <si>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</si>
  <si>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</si>
  <si>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</si>
  <si>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</si>
  <si>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</si>
  <si>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</si>
  <si>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</si>
  <si>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</si>
  <si>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</si>
  <si>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</si>
  <si>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</si>
  <si>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</si>
  <si>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</si>
  <si>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</si>
  <si>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</si>
  <si>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</si>
  <si>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</si>
  <si>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</si>
  <si>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</si>
  <si>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</si>
  <si>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</si>
  <si>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</si>
  <si>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</si>
  <si>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</si>
  <si>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</si>
  <si>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</si>
  <si>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</si>
  <si>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</si>
  <si>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</si>
  <si>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</si>
  <si>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</si>
  <si>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</si>
  <si>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</si>
  <si>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</si>
  <si>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</si>
  <si>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</si>
  <si>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</si>
  <si>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</si>
  <si>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</si>
  <si>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</si>
  <si>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</si>
  <si>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</si>
  <si>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</si>
  <si>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</si>
  <si>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</si>
  <si>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</si>
  <si>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</si>
  <si>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</si>
  <si>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</si>
  <si>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</si>
  <si>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</si>
  <si>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</si>
  <si>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</si>
  <si>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</si>
  <si>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</si>
  <si>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</si>
  <si>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</si>
  <si>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</si>
  <si>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</si>
  <si>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</si>
  <si>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</si>
  <si>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</si>
  <si>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</si>
  <si>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</si>
  <si>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</si>
  <si>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</si>
  <si>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</si>
  <si>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</si>
  <si>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</si>
  <si>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</si>
  <si>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</si>
  <si>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</si>
  <si>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</si>
  <si>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</si>
  <si>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</si>
  <si>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</si>
  <si>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</si>
  <si>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</si>
  <si>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</si>
  <si>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</si>
  <si>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</si>
  <si>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</si>
  <si>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</si>
  <si>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</si>
  <si>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</si>
  <si>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</si>
  <si>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</si>
  <si>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</si>
  <si>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</si>
  <si>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</si>
  <si>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</si>
  <si>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</si>
  <si>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</si>
  <si>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</si>
  <si>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</si>
  <si>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</si>
  <si>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</si>
  <si>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</si>
  <si>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</si>
  <si>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</si>
  <si>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</si>
  <si>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</si>
  <si>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</si>
  <si>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</si>
  <si>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</si>
  <si>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</si>
  <si>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</si>
  <si>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</si>
  <si>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</si>
  <si>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</si>
  <si>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</si>
  <si>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</si>
  <si>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</si>
  <si>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</si>
  <si>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</si>
  <si>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</si>
  <si>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</si>
  <si>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</si>
  <si>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</si>
  <si>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</si>
  <si>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</si>
  <si>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</si>
  <si>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</si>
  <si>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</si>
  <si>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</si>
  <si>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</si>
  <si>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</si>
  <si>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</si>
  <si>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</si>
  <si>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</si>
  <si>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</si>
  <si>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</si>
  <si>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</si>
  <si>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</si>
  <si>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</si>
  <si>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</si>
  <si>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</si>
  <si>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</si>
  <si>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</si>
  <si>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</si>
  <si>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</si>
  <si>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</si>
  <si>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</si>
  <si>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</si>
  <si>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</si>
  <si>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</si>
  <si>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</si>
  <si>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</si>
  <si>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</si>
  <si>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</si>
  <si>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</si>
  <si>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</si>
  <si>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</si>
  <si>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</si>
  <si>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</si>
  <si>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</si>
  <si>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</si>
  <si>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</si>
  <si>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</si>
  <si>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</si>
  <si>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</si>
  <si>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</si>
  <si>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</si>
  <si>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</si>
  <si>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</si>
  <si>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</si>
  <si>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</si>
  <si>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</si>
  <si>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</si>
  <si>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</si>
  <si>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</si>
  <si>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</si>
  <si>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</si>
  <si>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</si>
  <si>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</si>
  <si>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</si>
  <si>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</si>
  <si>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</si>
  <si>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</si>
  <si>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</si>
  <si>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</si>
  <si>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</si>
  <si>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</si>
  <si>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</si>
  <si>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</si>
  <si>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</si>
  <si>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</si>
  <si>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</si>
  <si>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</si>
  <si>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</si>
  <si>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</si>
  <si>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</si>
  <si>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</si>
  <si>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</si>
  <si>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</si>
  <si>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</si>
  <si>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</si>
  <si>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</si>
  <si>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</si>
  <si>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</si>
  <si>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</si>
  <si>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</si>
  <si>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</si>
  <si>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</si>
  <si>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</si>
  <si>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</si>
  <si>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</si>
  <si>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</si>
  <si>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</si>
  <si>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</si>
  <si>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</si>
  <si>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</si>
  <si>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</si>
  <si>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</si>
  <si>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</si>
  <si>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</si>
  <si>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</si>
  <si>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</si>
  <si>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</si>
  <si>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</si>
  <si>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</si>
  <si>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</si>
  <si>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</si>
  <si>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</si>
  <si>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</si>
  <si>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</si>
  <si>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</si>
  <si>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</si>
  <si>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</si>
  <si>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</si>
  <si>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</si>
  <si>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</si>
  <si>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</si>
  <si>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</si>
  <si>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</si>
  <si>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</si>
  <si>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</si>
  <si>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</si>
  <si>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</si>
  <si>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</si>
  <si>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</si>
  <si>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</si>
  <si>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</si>
  <si>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</si>
  <si>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</si>
  <si>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</si>
  <si>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</si>
  <si>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</si>
  <si>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</si>
  <si>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</si>
  <si>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</si>
  <si>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</si>
  <si>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</si>
  <si>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</si>
  <si>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</si>
  <si>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</si>
  <si>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</si>
  <si>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</si>
  <si>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</si>
  <si>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</si>
  <si>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</si>
  <si>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</si>
  <si>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</si>
  <si>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</si>
  <si>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</si>
  <si>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</si>
  <si>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</si>
  <si>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</si>
  <si>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</si>
  <si>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</si>
  <si>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</si>
  <si>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</si>
  <si>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</si>
  <si>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</si>
  <si>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</si>
  <si>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</si>
  <si>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</si>
  <si>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</si>
  <si>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</si>
  <si>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</si>
  <si>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</si>
  <si>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</si>
  <si>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</si>
  <si>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</si>
  <si>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</si>
  <si>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</si>
  <si>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</si>
  <si>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</si>
  <si>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</si>
  <si>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</si>
  <si>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</si>
  <si>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</si>
  <si>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</si>
  <si>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</si>
  <si>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</si>
  <si>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</si>
  <si>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</si>
  <si>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</si>
  <si>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</si>
  <si>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</si>
  <si>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</si>
  <si>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</si>
  <si>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</si>
  <si>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</si>
  <si>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</si>
  <si>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</si>
  <si>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</si>
  <si>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</si>
  <si>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</si>
  <si>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</si>
  <si>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</si>
  <si>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</si>
  <si>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</si>
  <si>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</si>
  <si>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</si>
  <si>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</si>
  <si>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</si>
  <si>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</si>
  <si>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</si>
  <si>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</si>
  <si>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</si>
  <si>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</si>
  <si>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</si>
  <si>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</si>
  <si>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</si>
  <si>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</si>
  <si>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</si>
  <si>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</si>
  <si>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</si>
  <si>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</si>
  <si>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</si>
  <si>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</si>
  <si>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</si>
  <si>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</si>
  <si>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</si>
  <si>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</si>
  <si>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</si>
  <si>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</si>
  <si>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</si>
  <si>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</si>
  <si>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</si>
  <si>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</si>
  <si>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</si>
  <si>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</si>
  <si>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</si>
  <si>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</si>
  <si>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</si>
  <si>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</si>
  <si>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</si>
  <si>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</si>
  <si>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</si>
  <si>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</si>
  <si>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</si>
  <si>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</si>
  <si>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</si>
  <si>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</si>
  <si>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</si>
  <si>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</si>
  <si>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</si>
  <si>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</si>
  <si>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</si>
  <si>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</si>
  <si>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</si>
  <si>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</si>
  <si>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</si>
  <si>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</si>
  <si>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</si>
  <si>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</si>
  <si>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</si>
  <si>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</si>
  <si>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</si>
  <si>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</si>
  <si>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</si>
  <si>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</si>
  <si>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</si>
  <si>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</si>
  <si>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</si>
  <si>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</si>
  <si>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</si>
  <si>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</si>
  <si>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</si>
  <si>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</si>
  <si>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</si>
  <si>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</si>
  <si>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</si>
  <si>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</si>
  <si>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</si>
  <si>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</si>
  <si>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</si>
  <si>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</si>
  <si>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</si>
  <si>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</si>
  <si>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</si>
  <si>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</si>
  <si>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</si>
  <si>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</si>
  <si>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</si>
  <si>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</si>
  <si>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</si>
  <si>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</si>
  <si>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</si>
  <si>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</si>
  <si>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</si>
  <si>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</si>
  <si>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</si>
  <si>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</si>
  <si>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</si>
  <si>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</si>
  <si>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</si>
  <si>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</si>
  <si>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</si>
  <si>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</si>
  <si>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</si>
  <si>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</si>
  <si>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</si>
  <si>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</si>
  <si>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</si>
  <si>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</si>
  <si>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</si>
  <si>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</si>
  <si>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</si>
  <si>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</si>
  <si>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</si>
  <si>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</si>
  <si>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</si>
  <si>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</si>
  <si>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</si>
  <si>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</si>
  <si>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</si>
  <si>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</si>
  <si>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</si>
  <si>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</si>
  <si>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</si>
  <si>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</si>
  <si>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</si>
  <si>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</si>
  <si>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</si>
  <si>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</si>
  <si>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</si>
  <si>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</si>
  <si>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</si>
  <si>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</si>
  <si>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</si>
  <si>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</si>
  <si>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</si>
  <si>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</si>
  <si>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</si>
  <si>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</si>
  <si>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</si>
  <si>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</si>
  <si>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</si>
  <si>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</si>
  <si>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</si>
  <si>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</si>
  <si>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</si>
  <si>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</si>
  <si>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</si>
  <si>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</si>
  <si>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</si>
  <si>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</si>
  <si>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</si>
  <si>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</si>
  <si>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</si>
  <si>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</si>
  <si>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</si>
  <si>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</si>
  <si>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</si>
  <si>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</si>
  <si>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</si>
  <si>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</si>
  <si>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</si>
  <si>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</si>
  <si>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</si>
  <si>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</si>
  <si>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</si>
  <si>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</si>
  <si>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</si>
  <si>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</si>
  <si>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</si>
  <si>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</si>
  <si>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</si>
  <si>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</si>
  <si>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</si>
  <si>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</si>
  <si>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</si>
  <si>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</si>
  <si>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</si>
  <si>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</si>
  <si>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</si>
  <si>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</si>
  <si>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</si>
  <si>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</si>
  <si>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</si>
  <si>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</si>
  <si>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</si>
  <si>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</si>
  <si>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</si>
  <si>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</si>
  <si>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</si>
  <si>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</si>
  <si>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</si>
  <si>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</si>
  <si>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</si>
  <si>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</si>
  <si>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</si>
  <si>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</si>
  <si>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</si>
  <si>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</si>
  <si>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</si>
  <si>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</si>
  <si>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</si>
  <si>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</si>
  <si>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</si>
  <si>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</si>
  <si>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</si>
  <si>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</si>
  <si>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</si>
  <si>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</si>
  <si>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</si>
  <si>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</si>
  <si>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</si>
  <si>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</si>
  <si>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</si>
  <si>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</si>
  <si>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</si>
  <si>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</si>
  <si>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</si>
  <si>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</si>
  <si>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</si>
  <si>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</si>
  <si>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</si>
  <si>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</si>
  <si>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</si>
  <si>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</si>
  <si>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</si>
  <si>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</si>
  <si>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</si>
  <si>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</si>
  <si>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</si>
  <si>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</si>
  <si>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</si>
  <si>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</si>
  <si>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</si>
  <si>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</si>
  <si>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</si>
  <si>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</si>
  <si>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</si>
  <si>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</si>
  <si>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</si>
  <si>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</si>
  <si>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</si>
  <si>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</si>
  <si>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</si>
  <si>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</si>
  <si>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</si>
  <si>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</si>
  <si>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</si>
  <si>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</si>
  <si>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</si>
  <si>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</si>
  <si>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</si>
  <si>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</si>
  <si>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</si>
  <si>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</si>
  <si>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</si>
  <si>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</si>
  <si>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</si>
  <si>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</si>
  <si>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</si>
  <si>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</si>
  <si>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</si>
  <si>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</si>
  <si>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</si>
  <si>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</si>
  <si>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</si>
  <si>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</si>
  <si>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</si>
  <si>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</si>
  <si>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</si>
  <si>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</si>
  <si>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</si>
  <si>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</si>
  <si>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</si>
  <si>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</si>
  <si>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</si>
  <si>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</si>
  <si>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</si>
  <si>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</si>
  <si>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</si>
  <si>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</si>
  <si>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</si>
  <si>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</si>
  <si>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</si>
  <si>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</si>
  <si>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</si>
  <si>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</si>
  <si>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</si>
  <si>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</si>
  <si>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</si>
  <si>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</si>
  <si>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</si>
  <si>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</si>
  <si>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</si>
  <si>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</si>
  <si>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</si>
  <si>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</si>
  <si>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</si>
  <si>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</si>
  <si>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</si>
  <si>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</si>
  <si>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</si>
  <si>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</si>
  <si>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</si>
  <si>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</si>
  <si>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</si>
  <si>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</si>
  <si>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</si>
  <si>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</si>
  <si>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</si>
  <si>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</si>
  <si>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</si>
  <si>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</si>
  <si>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</si>
  <si>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</si>
  <si>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</si>
  <si>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</si>
  <si>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</si>
  <si>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</si>
  <si>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</si>
  <si>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</si>
  <si>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</si>
  <si>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</si>
  <si>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</si>
  <si>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</si>
  <si>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</si>
  <si>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</si>
  <si>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</si>
  <si>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</si>
  <si>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</si>
  <si>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</si>
  <si>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</si>
  <si>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</si>
  <si>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</si>
  <si>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</si>
  <si>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</si>
  <si>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</si>
  <si>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</si>
  <si>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</si>
  <si>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</si>
  <si>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</si>
  <si>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</si>
  <si>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</si>
  <si>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</si>
  <si>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</si>
  <si>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</si>
  <si>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</si>
  <si>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</si>
  <si>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</si>
  <si>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</si>
  <si>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</si>
  <si>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</si>
  <si>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</si>
  <si>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</si>
  <si>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</si>
  <si>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</si>
  <si>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</si>
  <si>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</si>
  <si>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</si>
  <si>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</si>
  <si>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</si>
  <si>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</si>
  <si>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</si>
  <si>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</si>
  <si>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</si>
  <si>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</si>
  <si>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</si>
  <si>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</si>
  <si>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</si>
  <si>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</si>
  <si>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</si>
  <si>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</si>
  <si>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</si>
  <si>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</si>
  <si>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</si>
  <si>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</si>
  <si>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</si>
  <si>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</si>
  <si>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</si>
  <si>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</si>
  <si>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</si>
  <si>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</si>
  <si>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</si>
  <si>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</si>
  <si>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</si>
  <si>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</si>
  <si>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</si>
  <si>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</si>
  <si>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</si>
  <si>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</si>
  <si>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</si>
  <si>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</si>
  <si>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</si>
  <si>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</si>
  <si>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</si>
  <si>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</si>
  <si>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</si>
  <si>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</si>
  <si>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</si>
  <si>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</si>
  <si>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</si>
  <si>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</si>
  <si>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</si>
  <si>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</si>
  <si>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</si>
  <si>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</si>
  <si>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</si>
  <si>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</si>
  <si>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</si>
  <si>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</si>
  <si>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</si>
  <si>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</si>
  <si>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</si>
  <si>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</si>
  <si>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</si>
  <si>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</si>
  <si>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</si>
  <si>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</si>
  <si>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</si>
  <si>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</si>
  <si>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</si>
  <si>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</si>
  <si>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</si>
  <si>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</si>
  <si>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</si>
  <si>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</si>
  <si>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</si>
  <si>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</si>
  <si>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</si>
  <si>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</si>
  <si>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</si>
  <si>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</si>
  <si>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</si>
  <si>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</si>
  <si>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</si>
  <si>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</si>
  <si>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</si>
  <si>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</si>
  <si>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</si>
  <si>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</si>
  <si>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</si>
  <si>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</si>
  <si>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</si>
  <si>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</si>
  <si>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</si>
  <si>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</si>
  <si>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</si>
  <si>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</si>
  <si>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</si>
  <si>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</si>
  <si>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</si>
  <si>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</si>
  <si>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</si>
  <si>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</si>
  <si>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</si>
  <si>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</si>
  <si>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</si>
  <si>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</si>
  <si>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</si>
  <si>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</si>
  <si>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</si>
  <si>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</si>
  <si>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</si>
  <si>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</si>
  <si>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</si>
  <si>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</si>
  <si>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</si>
  <si>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</si>
  <si>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</si>
  <si>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</si>
  <si>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</si>
  <si>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</si>
  <si>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</si>
  <si>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</si>
  <si>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</si>
  <si>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</si>
  <si>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</si>
  <si>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</si>
  <si>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</si>
  <si>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</si>
  <si>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</si>
  <si>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</si>
  <si>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</si>
  <si>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</si>
  <si>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</si>
  <si>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</si>
  <si>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</si>
  <si>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</si>
  <si>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</si>
  <si>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</si>
  <si>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</si>
  <si>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</si>
  <si>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</si>
  <si>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</si>
  <si>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</si>
  <si>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</si>
  <si>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</si>
  <si>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</si>
  <si>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</si>
  <si>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</si>
  <si>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</si>
  <si>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</si>
  <si>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</si>
  <si>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</si>
  <si>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</si>
  <si>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</si>
  <si>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</si>
  <si>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</si>
  <si>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</si>
  <si>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</si>
  <si>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</si>
  <si>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</si>
  <si>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</si>
  <si>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</si>
  <si>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</si>
  <si>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</si>
  <si>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</si>
  <si>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</si>
  <si>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</si>
  <si>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</si>
  <si>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</si>
  <si>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</si>
  <si>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</si>
  <si>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</si>
  <si>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</si>
  <si>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</si>
  <si>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</si>
  <si>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</si>
  <si>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</si>
  <si>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</si>
  <si>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</si>
  <si>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</si>
  <si>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</si>
  <si>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</si>
  <si>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</si>
  <si>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</si>
  <si>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</si>
  <si>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</si>
  <si>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</si>
  <si>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</si>
  <si>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</si>
  <si>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</si>
  <si>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</si>
  <si>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</si>
  <si>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</si>
  <si>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</si>
  <si>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</si>
  <si>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</si>
  <si>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</si>
  <si>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</si>
  <si>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</si>
  <si>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</si>
  <si>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</si>
  <si>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</si>
  <si>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</si>
  <si>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</si>
  <si>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</si>
  <si>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</si>
  <si>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</si>
  <si>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</si>
  <si>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</si>
  <si>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</si>
  <si>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</si>
  <si>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</si>
  <si>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</si>
  <si>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</si>
  <si>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</si>
  <si>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</si>
  <si>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</si>
  <si>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</si>
  <si>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</si>
  <si>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</si>
  <si>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</si>
  <si>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</si>
  <si>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</si>
  <si>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</si>
  <si>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</si>
  <si>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</si>
  <si>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</si>
  <si>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</si>
  <si>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</si>
  <si>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</si>
  <si>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</si>
  <si>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</si>
  <si>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</si>
  <si>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</si>
  <si>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</si>
  <si>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</si>
  <si>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</si>
  <si>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</si>
  <si>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</si>
  <si>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</si>
  <si>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</si>
  <si>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</si>
  <si>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</si>
  <si>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</si>
  <si>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</si>
  <si>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</si>
  <si>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</si>
  <si>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</si>
  <si>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</si>
  <si>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</si>
  <si>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</si>
  <si>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</si>
  <si>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</si>
  <si>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</si>
  <si>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</si>
  <si>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</si>
  <si>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</si>
  <si>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</si>
  <si>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</si>
  <si>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</si>
  <si>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</si>
  <si>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</si>
  <si>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</si>
  <si>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</si>
  <si>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</si>
  <si>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</si>
  <si>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</si>
  <si>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</si>
  <si>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</si>
  <si>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</si>
  <si>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</si>
  <si>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</si>
  <si>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</si>
  <si>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</si>
  <si>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</si>
  <si>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</si>
  <si>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</si>
  <si>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</si>
  <si>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</si>
  <si>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</si>
  <si>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</si>
  <si>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</si>
  <si>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</si>
  <si>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</si>
  <si>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</si>
  <si>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</si>
  <si>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</si>
  <si>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</si>
  <si>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</si>
  <si>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</si>
  <si>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</si>
  <si>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</si>
  <si>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</si>
  <si>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</si>
  <si>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</si>
  <si>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</si>
  <si>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</si>
  <si>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</si>
  <si>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</si>
  <si>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</si>
  <si>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</si>
  <si>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</si>
  <si>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</si>
  <si>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</si>
  <si>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</si>
  <si>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</si>
  <si>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</si>
  <si>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</si>
  <si>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</si>
  <si>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</si>
  <si>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</si>
  <si>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</si>
  <si>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</si>
  <si>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</si>
  <si>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</si>
  <si>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</si>
  <si>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</si>
  <si>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</si>
  <si>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</si>
  <si>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</si>
  <si>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</si>
  <si>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</si>
  <si>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</si>
  <si>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</si>
  <si>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</si>
  <si>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</si>
  <si>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</si>
  <si>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</si>
  <si>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</si>
  <si>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</si>
  <si>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</si>
  <si>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</si>
  <si>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</si>
  <si>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</si>
  <si>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</si>
  <si>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</si>
  <si>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</si>
  <si>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</si>
  <si>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</si>
  <si>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</si>
  <si>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</si>
  <si>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</si>
  <si>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</si>
  <si>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</si>
  <si>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</si>
  <si>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</si>
  <si>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</si>
  <si>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</si>
  <si>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</si>
  <si>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</si>
  <si>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</si>
  <si>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</si>
  <si>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</si>
  <si>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</si>
  <si>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</si>
  <si>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</si>
  <si>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</si>
  <si>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</si>
  <si>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</si>
  <si>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</si>
  <si>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</si>
  <si>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</si>
  <si>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</si>
  <si>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</si>
  <si>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</si>
  <si>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</si>
  <si>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</si>
  <si>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</si>
  <si>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</si>
  <si>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</si>
  <si>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</si>
  <si>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</si>
  <si>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</si>
  <si>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</si>
  <si>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</si>
  <si>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</si>
  <si>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</si>
  <si>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</si>
  <si>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</si>
  <si>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</si>
  <si>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</si>
  <si>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</si>
  <si>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</si>
  <si>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</si>
  <si>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</si>
  <si>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</si>
  <si>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</si>
  <si>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</si>
  <si>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</si>
  <si>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</si>
  <si>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</si>
  <si>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</si>
  <si>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</si>
  <si>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</si>
  <si>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</si>
  <si>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</si>
  <si>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</si>
  <si>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</si>
  <si>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</si>
  <si>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</si>
  <si>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</si>
  <si>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</si>
  <si>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</si>
  <si>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</si>
  <si>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</si>
  <si>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</si>
  <si>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</si>
  <si>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</si>
  <si>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</si>
  <si>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</si>
  <si>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</si>
  <si>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</si>
  <si>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</si>
  <si>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</si>
  <si>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</si>
  <si>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</si>
  <si>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</si>
  <si>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</si>
  <si>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</si>
  <si>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</si>
  <si>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</si>
  <si>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</si>
  <si>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</si>
  <si>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</si>
  <si>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</si>
  <si>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</si>
  <si>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</si>
  <si>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</si>
  <si>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</si>
  <si>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</si>
  <si>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</si>
  <si>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</si>
  <si>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</si>
  <si>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</si>
  <si>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</si>
  <si>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</si>
  <si>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</si>
  <si>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</si>
  <si>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</si>
  <si>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</si>
  <si>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</si>
  <si>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</si>
  <si>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</si>
  <si>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</si>
  <si>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</si>
  <si>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</si>
  <si>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</si>
  <si>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</si>
  <si>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</si>
  <si>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</si>
  <si>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</si>
  <si>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</si>
  <si>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</si>
  <si>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</si>
  <si>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</si>
  <si>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</si>
  <si>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</si>
  <si>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</si>
  <si>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</si>
  <si>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</si>
  <si>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</si>
  <si>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</si>
  <si>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</si>
  <si>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</si>
  <si>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</si>
  <si>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</si>
  <si>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</si>
  <si>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</si>
  <si>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</si>
  <si>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</si>
  <si>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</si>
  <si>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</si>
  <si>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</si>
  <si>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</si>
  <si>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</si>
  <si>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</si>
  <si>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</si>
  <si>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</si>
  <si>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</si>
  <si>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</si>
  <si>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</si>
  <si>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</si>
  <si>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</si>
  <si>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</si>
  <si>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</si>
  <si>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</si>
  <si>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</si>
  <si>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</si>
  <si>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</si>
  <si>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</si>
  <si>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</si>
  <si>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</si>
  <si>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</si>
  <si>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</si>
  <si>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</si>
  <si>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</si>
  <si>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</si>
  <si>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</si>
  <si>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</si>
  <si>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</si>
  <si>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</si>
  <si>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</si>
  <si>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</si>
  <si>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</si>
  <si>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</si>
  <si>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</si>
  <si>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</si>
  <si>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</si>
  <si>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</si>
  <si>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</si>
  <si>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</si>
  <si>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</si>
  <si>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</si>
  <si>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</si>
  <si>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</si>
  <si>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</si>
  <si>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</si>
  <si>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</si>
  <si>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</si>
  <si>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</si>
  <si>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</si>
  <si>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</si>
  <si>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</si>
  <si>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</si>
  <si>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</si>
  <si>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</si>
  <si>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</si>
  <si>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</si>
  <si>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</si>
  <si>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</si>
  <si>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</si>
  <si>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</si>
  <si>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</si>
  <si>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</si>
  <si>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</si>
  <si>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</si>
  <si>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</si>
  <si>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</si>
  <si>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</si>
  <si>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</si>
  <si>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</si>
  <si>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</si>
  <si>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</si>
  <si>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</si>
  <si>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</si>
  <si>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</si>
  <si>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</si>
  <si>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</si>
  <si>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</si>
  <si>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</si>
  <si>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</si>
  <si>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</si>
  <si>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</si>
  <si>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</si>
  <si>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</si>
  <si>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</si>
  <si>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</si>
  <si>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</si>
  <si>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</si>
  <si>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</si>
  <si>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</si>
  <si>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</si>
  <si>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</si>
  <si>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</si>
  <si>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</si>
  <si>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</si>
  <si>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</si>
  <si>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</si>
  <si>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</si>
  <si>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</si>
  <si>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</si>
  <si>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</si>
  <si>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</si>
  <si>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</si>
  <si>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</si>
  <si>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</si>
  <si>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</si>
  <si>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</si>
  <si>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</si>
  <si>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</si>
  <si>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</si>
  <si>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</si>
  <si>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</si>
  <si>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</si>
  <si>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</si>
  <si>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</si>
  <si>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</si>
  <si>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</si>
  <si>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</si>
  <si>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</si>
  <si>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</si>
  <si>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</si>
  <si>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</si>
  <si>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</si>
  <si>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</si>
  <si>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</si>
  <si>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</si>
  <si>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</si>
  <si>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</si>
  <si>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</si>
  <si>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</si>
  <si>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</si>
  <si>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</si>
  <si>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</si>
  <si>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</si>
  <si>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</si>
  <si>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</si>
  <si>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</si>
  <si>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</si>
  <si>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</si>
  <si>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</si>
  <si>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</si>
  <si>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</si>
  <si>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</si>
  <si>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</si>
  <si>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</si>
  <si>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</si>
  <si>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</si>
  <si>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</si>
  <si>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</si>
  <si>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</si>
  <si>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</si>
  <si>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</si>
  <si>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</si>
  <si>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</si>
  <si>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</si>
  <si>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</si>
  <si>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</si>
  <si>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</si>
  <si>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</si>
  <si>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</si>
  <si>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</si>
  <si>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</si>
  <si>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</si>
  <si>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</si>
  <si>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</si>
  <si>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</si>
  <si>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</si>
  <si>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</si>
  <si>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</si>
  <si>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</si>
  <si>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</si>
  <si>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</si>
  <si>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</si>
  <si>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</si>
  <si>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</si>
  <si>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</si>
  <si>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</si>
  <si>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</si>
  <si>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</si>
  <si>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</si>
  <si>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</si>
  <si>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</si>
  <si>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</si>
  <si>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</si>
  <si>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</si>
  <si>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</si>
  <si>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</si>
  <si>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</si>
  <si>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</si>
  <si>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</si>
  <si>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</si>
  <si>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</si>
  <si>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</si>
  <si>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</si>
  <si>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</si>
  <si>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</si>
  <si>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</si>
  <si>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</si>
  <si>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</si>
  <si>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</si>
  <si>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</si>
  <si>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</si>
  <si>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</si>
  <si>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</si>
  <si>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</si>
  <si>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</si>
  <si>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</si>
  <si>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</si>
  <si>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</si>
  <si>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</si>
  <si>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</si>
  <si>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</si>
  <si>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</si>
  <si>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</si>
  <si>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</si>
  <si>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</si>
  <si>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</si>
  <si>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</si>
  <si>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</si>
  <si>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</si>
  <si>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</si>
  <si>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</si>
  <si>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</si>
  <si>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</si>
  <si>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</si>
  <si>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</si>
  <si>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</si>
  <si>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</si>
  <si>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</si>
  <si>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</si>
  <si>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</si>
  <si>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</si>
  <si>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</si>
  <si>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</si>
  <si>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</si>
  <si>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</si>
  <si>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</si>
  <si>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</si>
  <si>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</si>
  <si>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</si>
  <si>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</si>
  <si>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</si>
  <si>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</si>
  <si>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</si>
  <si>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</si>
  <si>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</si>
  <si>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</si>
  <si>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</si>
  <si>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</si>
  <si>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</si>
  <si>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</si>
  <si>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</si>
  <si>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</si>
  <si>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</si>
  <si>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</si>
  <si>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</si>
  <si>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</si>
  <si>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</si>
  <si>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</si>
  <si>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</si>
  <si>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</si>
  <si>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</si>
  <si>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</si>
  <si>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</si>
  <si>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</si>
  <si>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</si>
  <si>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</si>
  <si>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</si>
  <si>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</si>
  <si>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</si>
  <si>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</si>
  <si>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</si>
  <si>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</si>
  <si>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</si>
  <si>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</si>
  <si>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</si>
  <si>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</si>
  <si>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</si>
  <si>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</si>
  <si>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</si>
  <si>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</si>
  <si>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</si>
  <si>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</si>
  <si>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</si>
  <si>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</si>
  <si>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</si>
  <si>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</si>
  <si>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</si>
  <si>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</si>
  <si>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</si>
  <si>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</si>
  <si>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</si>
  <si>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</si>
  <si>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</si>
  <si>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</si>
  <si>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</si>
  <si>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</si>
  <si>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</si>
  <si>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</si>
  <si>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</si>
  <si>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</si>
  <si>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</si>
  <si>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</si>
  <si>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</si>
  <si>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</si>
  <si>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</si>
  <si>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</si>
  <si>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</si>
  <si>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</si>
  <si>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</si>
  <si>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</si>
  <si>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</si>
  <si>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</si>
  <si>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</si>
  <si>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</si>
  <si>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</si>
  <si>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</si>
  <si>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</si>
  <si>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</si>
  <si>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</si>
  <si>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</si>
  <si>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</si>
  <si>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</si>
  <si>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</si>
  <si>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</si>
  <si>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</si>
  <si>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</si>
  <si>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</si>
  <si>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</si>
  <si>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</si>
  <si>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</si>
  <si>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</si>
  <si>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</si>
  <si>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</si>
  <si>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</si>
  <si>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</si>
  <si>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</si>
  <si>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</si>
  <si>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</si>
  <si>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</si>
  <si>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</si>
  <si>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</si>
  <si>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</si>
  <si>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</si>
  <si>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</si>
  <si>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</si>
  <si>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</si>
  <si>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</si>
  <si>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</si>
  <si>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</si>
  <si>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</si>
  <si>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</si>
  <si>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</si>
  <si>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</si>
  <si>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</si>
  <si>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</si>
  <si>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</si>
  <si>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</si>
  <si>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</si>
  <si>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</si>
  <si>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</si>
  <si>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</si>
  <si>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</si>
  <si>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</si>
  <si>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</si>
  <si>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</si>
  <si>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</si>
  <si>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</si>
  <si>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</si>
  <si>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</si>
  <si>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</si>
  <si>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</si>
  <si>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</si>
  <si>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</si>
  <si>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</si>
  <si>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</si>
  <si>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</si>
  <si>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</si>
  <si>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</si>
  <si>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</si>
  <si>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</si>
  <si>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</si>
  <si>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</si>
  <si>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</si>
  <si>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</si>
  <si>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</si>
  <si>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</si>
  <si>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</si>
  <si>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</si>
  <si>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</si>
  <si>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</si>
  <si>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</si>
  <si>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</si>
  <si>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</si>
  <si>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</si>
  <si>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</si>
  <si>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</si>
  <si>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</si>
  <si>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</si>
  <si>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</si>
  <si>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</si>
  <si>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</si>
  <si>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</si>
  <si>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</si>
  <si>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</si>
  <si>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</si>
  <si>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</si>
  <si>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</si>
  <si>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</si>
  <si>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</si>
  <si>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</si>
  <si>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</si>
  <si>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</si>
  <si>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</si>
  <si>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</si>
  <si>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</si>
  <si>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</si>
  <si>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</si>
  <si>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</si>
  <si>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</si>
  <si>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</si>
  <si>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</si>
  <si>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</si>
  <si>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</si>
  <si>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</si>
  <si>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</si>
  <si>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</si>
  <si>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</si>
  <si>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</si>
  <si>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</si>
  <si>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</si>
  <si>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</si>
  <si>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</si>
  <si>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</si>
  <si>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</si>
  <si>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</si>
  <si>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</si>
  <si>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</si>
  <si>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</si>
  <si>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</si>
  <si>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</si>
  <si>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</si>
  <si>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</si>
  <si>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</si>
  <si>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</si>
  <si>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</si>
  <si>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</si>
  <si>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</si>
  <si>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</si>
  <si>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</si>
  <si>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</si>
  <si>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</si>
  <si>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</si>
  <si>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</si>
  <si>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</si>
  <si>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</si>
  <si>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</si>
  <si>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</si>
  <si>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</si>
  <si>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</si>
  <si>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</si>
  <si>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</si>
  <si>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</si>
  <si>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</si>
  <si>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</si>
  <si>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</si>
  <si>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</si>
  <si>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</si>
  <si>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</si>
  <si>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</si>
  <si>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</si>
  <si>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</si>
  <si>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</si>
  <si>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</si>
  <si>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</si>
  <si>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</si>
  <si>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</si>
  <si>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</si>
  <si>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</si>
  <si>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</si>
  <si>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</si>
  <si>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</si>
  <si>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</si>
  <si>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</si>
  <si>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</si>
  <si>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</si>
  <si>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</si>
  <si>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</si>
  <si>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</si>
  <si>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</si>
  <si>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</si>
  <si>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</si>
  <si>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</si>
  <si>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</si>
  <si>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</si>
  <si>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</si>
  <si>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</si>
  <si>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</si>
  <si>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</si>
  <si>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</si>
  <si>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</si>
  <si>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</si>
  <si>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</si>
  <si>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</si>
  <si>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</si>
  <si>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</si>
  <si>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</si>
  <si>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</si>
  <si>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</si>
  <si>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</si>
  <si>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</si>
  <si>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</si>
  <si>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</si>
  <si>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</si>
  <si>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</si>
  <si>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</si>
  <si>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</si>
  <si>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</si>
  <si>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</si>
  <si>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</si>
  <si>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</si>
  <si>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</si>
  <si>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</si>
  <si>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</si>
  <si>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</si>
  <si>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</si>
  <si>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</si>
  <si>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</si>
  <si>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</si>
  <si>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</si>
  <si>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</si>
  <si>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</si>
  <si>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</si>
  <si>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</si>
  <si>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</si>
  <si>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</si>
  <si>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</si>
  <si>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</si>
  <si>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</si>
  <si>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</si>
  <si>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</si>
  <si>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</si>
  <si>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</si>
  <si>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</si>
  <si>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</si>
  <si>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</si>
  <si>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</si>
  <si>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</si>
  <si>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</si>
  <si>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</si>
  <si>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</si>
  <si>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</si>
  <si>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</si>
  <si>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</si>
  <si>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</si>
  <si>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</si>
  <si>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</si>
  <si>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</si>
  <si>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</si>
  <si>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</si>
  <si>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</si>
  <si>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</si>
  <si>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</si>
  <si>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</si>
  <si>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</si>
  <si>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</si>
  <si>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</si>
  <si>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</si>
  <si>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</si>
  <si>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</si>
  <si>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</si>
  <si>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</si>
  <si>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</si>
  <si>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</si>
  <si>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</si>
  <si>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</si>
  <si>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</si>
  <si>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</si>
  <si>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</si>
  <si>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</si>
  <si>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</si>
  <si>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</si>
  <si>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</si>
  <si>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</si>
  <si>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</si>
  <si>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</si>
  <si>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</si>
  <si>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</si>
  <si>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</si>
  <si>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</si>
  <si>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</si>
  <si>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</si>
  <si>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</si>
  <si>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</si>
  <si>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</si>
  <si>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</si>
  <si>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</si>
  <si>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</si>
  <si>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</si>
  <si>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</si>
  <si>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</si>
  <si>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</si>
  <si>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</si>
  <si>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</si>
  <si>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</si>
  <si>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</si>
  <si>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</si>
  <si>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</si>
  <si>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</si>
  <si>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</si>
  <si>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</si>
  <si>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</si>
  <si>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</si>
  <si>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</si>
  <si>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</si>
  <si>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</si>
  <si>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</si>
  <si>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</si>
  <si>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</si>
  <si>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</si>
  <si>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</si>
  <si>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</si>
  <si>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</si>
  <si>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</si>
  <si>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</si>
  <si>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</si>
  <si>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</si>
  <si>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</si>
  <si>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</si>
  <si>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</si>
  <si>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</si>
  <si>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</si>
  <si>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</si>
  <si>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</si>
  <si>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</si>
  <si>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</si>
  <si>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</si>
  <si>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</si>
  <si>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</si>
  <si>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</si>
  <si>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</si>
  <si>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</si>
  <si>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</si>
  <si>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</si>
  <si>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</si>
  <si>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</si>
  <si>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</si>
  <si>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</si>
  <si>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</si>
  <si>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</si>
  <si>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</si>
  <si>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</si>
  <si>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</si>
  <si>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</si>
  <si>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</si>
  <si>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</si>
  <si>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</si>
  <si>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</si>
  <si>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</si>
  <si>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</si>
  <si>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</si>
  <si>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</si>
  <si>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</si>
  <si>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</si>
  <si>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</si>
  <si>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</si>
  <si>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</si>
  <si>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</si>
  <si>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</si>
  <si>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</si>
  <si>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</si>
  <si>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</si>
  <si>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</si>
  <si>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</si>
  <si>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</si>
  <si>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</si>
  <si>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</si>
  <si>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</si>
  <si>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</si>
  <si>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</si>
  <si>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</si>
  <si>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</si>
  <si>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</si>
  <si>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</si>
  <si>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</si>
  <si>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</si>
  <si>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</si>
  <si>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</si>
  <si>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</si>
  <si>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</si>
  <si>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</si>
  <si>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</si>
  <si>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</si>
  <si>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</si>
  <si>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</si>
  <si>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</si>
  <si>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</si>
  <si>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</si>
  <si>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</si>
  <si>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</si>
  <si>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</si>
  <si>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</si>
  <si>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</si>
  <si>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</si>
  <si>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</si>
  <si>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</si>
  <si>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</si>
  <si>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</si>
  <si>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</si>
  <si>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</si>
  <si>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</si>
  <si>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</si>
  <si>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</si>
  <si>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</si>
  <si>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</si>
  <si>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</si>
  <si>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</si>
  <si>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</si>
  <si>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</si>
  <si>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</si>
  <si>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</si>
  <si>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</si>
  <si>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</si>
  <si>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</si>
  <si>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</si>
  <si>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</si>
  <si>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</si>
  <si>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</si>
  <si>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</si>
  <si>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</si>
  <si>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</si>
  <si>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</si>
  <si>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</si>
  <si>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</si>
  <si>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</si>
  <si>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</si>
  <si>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</si>
  <si>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</si>
  <si>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</si>
  <si>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</si>
  <si>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</si>
  <si>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</si>
  <si>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</si>
  <si>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</si>
  <si>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</si>
  <si>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</si>
  <si>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</si>
  <si>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</si>
  <si>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</si>
  <si>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</si>
  <si>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</si>
  <si>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</si>
  <si>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</si>
  <si>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</si>
  <si>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</si>
  <si>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</si>
  <si>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</si>
  <si>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</si>
  <si>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</si>
  <si>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</si>
  <si>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</si>
  <si>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</si>
  <si>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</si>
  <si>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</si>
  <si>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</si>
  <si>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</si>
  <si>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</si>
  <si>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</si>
  <si>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</si>
  <si>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</si>
  <si>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</si>
  <si>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</si>
  <si>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</si>
  <si>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</si>
  <si>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</si>
  <si>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</si>
  <si>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</si>
  <si>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</si>
  <si>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</si>
  <si>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</si>
  <si>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</si>
  <si>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</si>
  <si>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</si>
  <si>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</si>
  <si>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</si>
  <si>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</si>
  <si>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</si>
  <si>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</si>
  <si>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</si>
  <si>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</si>
  <si>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</si>
  <si>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</si>
  <si>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</si>
  <si>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</si>
  <si>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</si>
  <si>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</si>
  <si>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</si>
  <si>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</si>
  <si>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</si>
  <si>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</si>
  <si>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</si>
  <si>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</si>
  <si>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</si>
  <si>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</si>
  <si>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</si>
  <si>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</si>
  <si>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</si>
  <si>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</si>
  <si>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</si>
  <si>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</si>
  <si>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</si>
  <si>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</si>
  <si>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</si>
  <si>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</si>
  <si>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</si>
  <si>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</si>
  <si>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</si>
  <si>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</si>
  <si>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</si>
  <si>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</si>
  <si>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</si>
  <si>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</si>
  <si>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</si>
  <si>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</si>
  <si>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</si>
  <si>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</si>
  <si>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</si>
  <si>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</si>
  <si>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</si>
  <si>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</si>
  <si>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</si>
  <si>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</si>
  <si>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</si>
  <si>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</si>
  <si>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</si>
  <si>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</si>
  <si>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</si>
  <si>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</si>
  <si>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</si>
  <si>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</si>
  <si>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</si>
  <si>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</si>
  <si>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</si>
  <si>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</si>
  <si>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</si>
  <si>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</si>
  <si>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</si>
  <si>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</si>
  <si>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</si>
  <si>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</si>
  <si>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</si>
  <si>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</si>
  <si>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</si>
  <si>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</si>
  <si>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</si>
  <si>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</si>
  <si>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</si>
  <si>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</si>
  <si>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</si>
  <si>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</si>
  <si>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</si>
  <si>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</si>
  <si>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</si>
  <si>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</si>
  <si>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</si>
  <si>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</si>
  <si>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</si>
  <si>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</si>
  <si>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</si>
  <si>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</si>
  <si>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</si>
  <si>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</si>
  <si>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</si>
  <si>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</si>
  <si>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</si>
  <si>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</si>
  <si>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</si>
  <si>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</si>
  <si>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</si>
  <si>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</si>
  <si>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</si>
  <si>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</si>
  <si>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</si>
  <si>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</si>
  <si>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</si>
  <si>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</si>
  <si>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</si>
  <si>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</si>
  <si>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</si>
  <si>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</si>
  <si>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</si>
  <si>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</si>
  <si>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</si>
  <si>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</si>
  <si>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</si>
  <si>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</si>
  <si>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</si>
  <si>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</si>
  <si>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</si>
  <si>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</si>
  <si>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</si>
  <si>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</si>
  <si>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</si>
  <si>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</si>
  <si>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</si>
  <si>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</si>
  <si>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</si>
  <si>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</si>
  <si>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</si>
  <si>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</si>
  <si>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</si>
  <si>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</si>
  <si>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</si>
  <si>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</si>
  <si>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</si>
  <si>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</si>
  <si>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</si>
  <si>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</si>
  <si>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</si>
  <si>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</si>
  <si>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</si>
  <si>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</si>
  <si>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</si>
  <si>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</si>
  <si>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</si>
  <si>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</si>
  <si>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</si>
  <si>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</si>
  <si>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</si>
  <si>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</si>
  <si>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</si>
  <si>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</si>
  <si>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</si>
  <si>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</si>
  <si>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</si>
  <si>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</si>
  <si>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</si>
  <si>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</si>
  <si>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</si>
  <si>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</si>
  <si>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</si>
  <si>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</si>
  <si>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</si>
  <si>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</si>
  <si>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</si>
  <si>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</si>
  <si>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</si>
  <si>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</si>
  <si>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</si>
  <si>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</si>
  <si>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</si>
  <si>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</si>
  <si>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</si>
  <si>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</si>
  <si>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</si>
  <si>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</si>
  <si>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</si>
  <si>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</si>
  <si>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</si>
  <si>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</si>
  <si>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</si>
  <si>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</si>
  <si>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</si>
  <si>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</si>
  <si>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</si>
  <si>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</si>
  <si>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</si>
  <si>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</si>
  <si>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</si>
  <si>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</si>
  <si>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</si>
  <si>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</si>
  <si>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</si>
  <si>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</si>
  <si>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</si>
  <si>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</si>
  <si>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</si>
  <si>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</si>
  <si>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</si>
  <si>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</si>
  <si>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</si>
  <si>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</si>
  <si>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</si>
  <si>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</si>
  <si>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</si>
  <si>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</si>
  <si>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</si>
  <si>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</si>
  <si>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</si>
  <si>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</si>
  <si>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</si>
  <si>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</si>
  <si>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</si>
  <si>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</si>
  <si>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</si>
  <si>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</si>
  <si>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</si>
  <si>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</si>
  <si>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</si>
  <si>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</si>
  <si>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</si>
  <si>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</si>
  <si>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</si>
  <si>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</si>
  <si>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</si>
  <si>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</si>
  <si>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</si>
  <si>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</si>
  <si>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</si>
  <si>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</si>
  <si>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</si>
  <si>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</si>
  <si>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</si>
  <si>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</si>
  <si>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</si>
  <si>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</si>
  <si>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</si>
  <si>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</si>
  <si>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</si>
  <si>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</si>
  <si>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</si>
  <si>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</si>
  <si>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</si>
  <si>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</si>
  <si>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</si>
  <si>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</si>
  <si>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</si>
  <si>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</si>
  <si>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</si>
  <si>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</si>
  <si>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</si>
  <si>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</si>
  <si>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</si>
  <si>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</si>
  <si>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</si>
  <si>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</si>
  <si>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</si>
  <si>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</si>
  <si>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</si>
  <si>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</si>
  <si>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</si>
  <si>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</si>
  <si>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</si>
  <si>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</si>
  <si>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</si>
  <si>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</si>
  <si>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</si>
  <si>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</si>
  <si>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</si>
  <si>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</si>
  <si>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</si>
  <si>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</si>
  <si>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</si>
  <si>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</si>
  <si>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</si>
  <si>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</si>
  <si>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</si>
  <si>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</si>
  <si>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</si>
  <si>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</si>
  <si>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</si>
  <si>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</si>
  <si>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</si>
  <si>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</si>
  <si>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</si>
  <si>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</si>
  <si>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</si>
  <si>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</si>
  <si>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</si>
  <si>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</si>
  <si>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</si>
  <si>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</si>
  <si>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</si>
  <si>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</si>
  <si>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</si>
  <si>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</si>
  <si>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</si>
  <si>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</si>
  <si>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</si>
  <si>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</si>
  <si>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</si>
  <si>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</si>
  <si>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</si>
  <si>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</si>
  <si>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</si>
  <si>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</si>
  <si>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</si>
  <si>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</si>
  <si>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</si>
  <si>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</si>
  <si>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</si>
  <si>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</si>
  <si>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</si>
  <si>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</si>
  <si>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</si>
  <si>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</si>
  <si>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</si>
  <si>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</si>
  <si>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</si>
  <si>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</si>
  <si>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</si>
  <si>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</si>
  <si>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</si>
  <si>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</si>
  <si>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</si>
  <si>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</si>
  <si>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</si>
  <si>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</si>
  <si>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</si>
  <si>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</si>
  <si>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</si>
  <si>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</si>
  <si>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</si>
  <si>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</si>
  <si>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</si>
  <si>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</si>
  <si>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</si>
  <si>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</si>
  <si>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</si>
  <si>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</si>
  <si>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</si>
  <si>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</si>
  <si>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</si>
  <si>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</si>
  <si>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</si>
  <si>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</si>
  <si>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</si>
  <si>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</si>
  <si>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</si>
  <si>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</si>
  <si>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</si>
  <si>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</si>
  <si>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</si>
  <si>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</si>
  <si>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</si>
  <si>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</si>
  <si>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</si>
  <si>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</si>
  <si>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</si>
  <si>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</si>
  <si>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</si>
  <si>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</si>
  <si>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</si>
  <si>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</si>
  <si>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</si>
  <si>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</si>
  <si>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</si>
  <si>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</si>
  <si>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</si>
  <si>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</si>
  <si>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</si>
  <si>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</si>
  <si>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</si>
  <si>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</si>
  <si>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</si>
  <si>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</si>
  <si>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</si>
  <si>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</si>
  <si>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</si>
  <si>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</si>
  <si>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</si>
  <si>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</si>
  <si>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</si>
  <si>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</si>
  <si>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</si>
  <si>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</si>
  <si>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</si>
  <si>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</si>
  <si>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</si>
  <si>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</si>
  <si>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</si>
  <si>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</si>
  <si>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</si>
  <si>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</si>
  <si>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</si>
  <si>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</si>
  <si>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</si>
  <si>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</si>
  <si>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</si>
  <si>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</si>
  <si>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</si>
  <si>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</si>
  <si>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</si>
  <si>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</si>
  <si>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</si>
  <si>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</si>
  <si>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</si>
  <si>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</si>
  <si>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</si>
  <si>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</si>
  <si>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</si>
  <si>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</si>
  <si>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</si>
  <si>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</si>
  <si>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</si>
  <si>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</si>
  <si>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</si>
  <si>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</si>
  <si>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</si>
  <si>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</si>
  <si>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</si>
  <si>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</si>
  <si>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</si>
  <si>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</si>
  <si>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</si>
  <si>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</si>
  <si>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</si>
  <si>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</si>
  <si>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</si>
  <si>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</si>
  <si>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</si>
  <si>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</si>
  <si>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</si>
  <si>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</si>
  <si>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</si>
  <si>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</si>
  <si>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</si>
  <si>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</si>
  <si>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</si>
  <si>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</si>
  <si>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</si>
  <si>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</si>
  <si>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</si>
  <si>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</si>
  <si>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</si>
  <si>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</si>
  <si>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</si>
  <si>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</si>
  <si>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</si>
  <si>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</si>
  <si>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</si>
  <si>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</si>
  <si>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</si>
  <si>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</si>
  <si>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</si>
  <si>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</si>
  <si>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</si>
  <si>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</si>
  <si>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</si>
  <si>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</si>
  <si>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</si>
  <si>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</si>
  <si>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</si>
  <si>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</si>
  <si>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</si>
  <si>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</si>
  <si>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</si>
  <si>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</si>
  <si>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</si>
  <si>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</si>
  <si>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</si>
  <si>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</si>
  <si>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</si>
  <si>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</si>
  <si>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</si>
  <si>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</si>
  <si>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</si>
  <si>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</si>
  <si>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</si>
  <si>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</si>
  <si>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</si>
  <si>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</si>
  <si>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</si>
  <si>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</si>
  <si>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</si>
  <si>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</si>
  <si>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</si>
  <si>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</si>
  <si>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</si>
  <si>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</si>
  <si>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</si>
  <si>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</si>
  <si>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</si>
  <si>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</si>
  <si>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</si>
  <si>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</si>
  <si>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</si>
  <si>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</si>
  <si>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</si>
  <si>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</si>
  <si>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</si>
  <si>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</si>
  <si>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</si>
  <si>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</si>
  <si>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</si>
  <si>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</si>
  <si>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</si>
  <si>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</si>
  <si>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</si>
  <si>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</si>
  <si>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</si>
  <si>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</si>
  <si>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</si>
  <si>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</si>
  <si>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</si>
  <si>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</si>
  <si>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</si>
  <si>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</si>
  <si>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</si>
  <si>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</si>
  <si>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</si>
  <si>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</si>
  <si>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</si>
  <si>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</si>
  <si>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</si>
  <si>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</si>
  <si>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</si>
  <si>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</si>
  <si>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</si>
  <si>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</si>
  <si>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</si>
  <si>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</si>
  <si>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</si>
  <si>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</si>
  <si>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</si>
  <si>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</si>
  <si>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</si>
  <si>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</si>
  <si>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</si>
  <si>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</si>
  <si>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</si>
  <si>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</si>
  <si>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</si>
  <si>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</si>
  <si>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</si>
  <si>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</si>
  <si>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</si>
  <si>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</si>
  <si>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</si>
  <si>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</si>
  <si>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</si>
  <si>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</si>
  <si>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</si>
  <si>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</si>
  <si>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</si>
  <si>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</si>
  <si>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</si>
  <si>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</si>
  <si>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</si>
  <si>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</si>
  <si>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</si>
  <si>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</si>
  <si>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</si>
  <si>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</si>
  <si>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</si>
  <si>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</si>
  <si>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</si>
  <si>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</si>
  <si>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</si>
  <si>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</si>
  <si>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</si>
  <si>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</si>
  <si>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</si>
  <si>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</si>
  <si>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</si>
  <si>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</si>
  <si>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</si>
  <si>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</si>
  <si>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</si>
  <si>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</si>
  <si>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</si>
  <si>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</si>
  <si>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</si>
  <si>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</si>
  <si>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</si>
  <si>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</si>
  <si>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</si>
  <si>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</si>
  <si>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</si>
  <si>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</si>
  <si>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</si>
  <si>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</si>
  <si>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</si>
  <si>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</si>
  <si>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</si>
  <si>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</si>
  <si>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</si>
  <si>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</si>
  <si>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</si>
  <si>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</si>
  <si>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</si>
  <si>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</si>
  <si>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</si>
  <si>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</si>
  <si>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</si>
  <si>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</si>
  <si>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</si>
  <si>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</si>
  <si>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</si>
  <si>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</si>
  <si>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</si>
  <si>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</si>
  <si>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</si>
  <si>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</si>
  <si>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</si>
  <si>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</si>
  <si>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</si>
  <si>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</si>
  <si>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</si>
  <si>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</si>
  <si>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</si>
  <si>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</si>
  <si>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</si>
  <si>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</si>
  <si>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</si>
  <si>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</si>
  <si>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</si>
  <si>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</si>
  <si>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</si>
  <si>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</si>
  <si>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</si>
  <si>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</si>
  <si>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</si>
  <si>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</si>
  <si>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</si>
  <si>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</si>
  <si>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</si>
  <si>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</si>
  <si>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</si>
  <si>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</si>
  <si>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</si>
  <si>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</si>
  <si>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</si>
  <si>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</si>
  <si>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</si>
  <si>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</si>
  <si>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</si>
  <si>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</si>
  <si>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</si>
  <si>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</si>
  <si>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</si>
  <si>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</si>
  <si>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</si>
  <si>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</si>
  <si>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</si>
  <si>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</si>
  <si>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</si>
  <si>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</si>
  <si>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</si>
  <si>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</si>
  <si>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</si>
  <si>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</si>
  <si>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</si>
  <si>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</si>
  <si>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</si>
  <si>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</si>
  <si>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</si>
  <si>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</si>
  <si>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</si>
  <si>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</si>
  <si>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</si>
  <si>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</si>
  <si>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</si>
  <si>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</si>
  <si>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</si>
  <si>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</si>
  <si>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</si>
  <si>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</si>
  <si>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</si>
  <si>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</si>
  <si>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</si>
  <si>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</si>
  <si>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</si>
  <si>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</si>
  <si>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</si>
  <si>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</si>
  <si>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</si>
  <si>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</si>
  <si>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</si>
  <si>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</si>
  <si>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</si>
  <si>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</si>
  <si>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</si>
  <si>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</si>
  <si>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</si>
  <si>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</si>
  <si>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</si>
  <si>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</si>
  <si>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</si>
  <si>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</si>
  <si>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</si>
  <si>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</si>
  <si>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</si>
  <si>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</si>
  <si>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</si>
  <si>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</si>
  <si>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</si>
  <si>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</si>
  <si>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</si>
  <si>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</si>
  <si>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</si>
  <si>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</si>
  <si>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</si>
  <si>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</si>
  <si>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</si>
  <si>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</si>
  <si>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</si>
  <si>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</si>
  <si>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</si>
  <si>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</si>
  <si>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</si>
  <si>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</si>
  <si>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</si>
  <si>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</si>
  <si>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</si>
  <si>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</si>
  <si>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</si>
  <si>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</si>
  <si>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</si>
  <si>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</si>
  <si>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</si>
  <si>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</si>
  <si>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</si>
  <si>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</si>
  <si>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</si>
  <si>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</si>
  <si>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</si>
  <si>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</si>
  <si>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</si>
  <si>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</si>
  <si>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</si>
  <si>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</si>
  <si>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</si>
  <si>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</si>
  <si>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</si>
  <si>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</si>
  <si>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</si>
  <si>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</si>
  <si>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</si>
  <si>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</si>
  <si>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</si>
  <si>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</si>
  <si>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</si>
  <si>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</si>
  <si>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</si>
  <si>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</si>
  <si>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</si>
  <si>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</si>
  <si>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</si>
  <si>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</si>
  <si>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</si>
  <si>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</si>
  <si>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</si>
  <si>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</si>
  <si>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</si>
  <si>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</si>
  <si>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</si>
  <si>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</si>
  <si>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</si>
  <si>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</si>
  <si>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</si>
  <si>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</si>
  <si>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</si>
  <si>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</si>
  <si>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</si>
  <si>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</si>
  <si>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</si>
  <si>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</si>
  <si>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</si>
  <si>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</si>
  <si>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</si>
  <si>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</si>
  <si>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</si>
  <si>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</si>
  <si>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</si>
  <si>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</si>
  <si>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</si>
  <si>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</si>
  <si>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</si>
  <si>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</si>
  <si>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</si>
  <si>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</si>
  <si>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</si>
  <si>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</si>
  <si>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</si>
  <si>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</si>
  <si>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</si>
  <si>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</si>
  <si>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</si>
  <si>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</si>
  <si>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</si>
  <si>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</si>
  <si>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</si>
  <si>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</si>
  <si>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</si>
  <si>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</si>
  <si>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</si>
  <si>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</si>
  <si>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</si>
  <si>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</si>
  <si>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</si>
  <si>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</si>
  <si>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</si>
  <si>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</si>
  <si>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</si>
  <si>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</si>
  <si>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</si>
  <si>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</si>
  <si>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</si>
  <si>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</si>
  <si>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</si>
  <si>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</si>
  <si>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</si>
  <si>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</si>
  <si>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</si>
  <si>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</si>
  <si>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</si>
  <si>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</si>
  <si>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</si>
  <si>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</si>
  <si>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</si>
  <si>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</si>
  <si>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</si>
  <si>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</si>
  <si>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</si>
  <si>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</si>
  <si>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</si>
  <si>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</si>
  <si>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</si>
  <si>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</si>
  <si>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</si>
  <si>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</si>
  <si>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</si>
  <si>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</si>
  <si>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</si>
  <si>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</si>
  <si>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</si>
  <si>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</si>
  <si>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</si>
  <si>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</si>
  <si>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</si>
  <si>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</si>
  <si>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</si>
  <si>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</si>
  <si>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</si>
  <si>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</si>
  <si>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</si>
  <si>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</si>
  <si>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</si>
  <si>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</si>
  <si>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</si>
  <si>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</si>
  <si>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</si>
  <si>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</si>
  <si>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</si>
  <si>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</si>
  <si>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</si>
  <si>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</si>
  <si>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</si>
  <si>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</si>
  <si>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</si>
  <si>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</si>
  <si>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</si>
  <si>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</si>
  <si>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</si>
  <si>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</si>
  <si>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</si>
  <si>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</si>
  <si>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</si>
  <si>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</si>
  <si>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</si>
  <si>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</si>
  <si>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</si>
  <si>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</si>
  <si>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</si>
  <si>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</si>
  <si>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</si>
  <si>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</si>
  <si>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</si>
  <si>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</si>
  <si>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</si>
  <si>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</si>
  <si>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</si>
  <si>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</si>
  <si>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</si>
  <si>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</si>
  <si>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</si>
  <si>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</si>
  <si>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</si>
  <si>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</si>
  <si>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</si>
  <si>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</si>
  <si>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</si>
  <si>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</si>
  <si>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</si>
  <si>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</si>
  <si>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</si>
  <si>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</si>
  <si>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</si>
  <si>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</si>
  <si>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</si>
  <si>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</si>
  <si>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</si>
  <si>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</si>
  <si>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</si>
  <si>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</si>
  <si>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</si>
  <si>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</si>
  <si>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</si>
  <si>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</si>
  <si>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</si>
  <si>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</si>
  <si>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</si>
  <si>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</si>
  <si>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</si>
  <si>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</si>
  <si>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</si>
  <si>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</si>
  <si>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</si>
  <si>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</si>
  <si>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</si>
  <si>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</si>
  <si>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</si>
  <si>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</si>
  <si>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</si>
  <si>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</si>
  <si>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</si>
  <si>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</si>
  <si>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</si>
  <si>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</si>
  <si>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</si>
  <si>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</si>
  <si>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</si>
  <si>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</si>
  <si>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</si>
  <si>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</si>
  <si>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</si>
  <si>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</si>
  <si>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</si>
  <si>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</si>
  <si>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</si>
  <si>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</si>
  <si>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</si>
  <si>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</si>
  <si>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</si>
  <si>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</si>
  <si>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</si>
  <si>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</si>
  <si>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</si>
  <si>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</si>
  <si>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</si>
  <si>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</si>
  <si>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</si>
  <si>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</si>
  <si>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</si>
  <si>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</si>
  <si>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</si>
  <si>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</si>
  <si>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</si>
  <si>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</si>
  <si>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</si>
  <si>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</si>
  <si>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</si>
  <si>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</si>
  <si>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</si>
  <si>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</si>
  <si>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</si>
  <si>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</si>
  <si>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</si>
  <si>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</si>
  <si>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</si>
  <si>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</si>
  <si>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</si>
  <si>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</si>
  <si>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</si>
  <si>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</si>
  <si>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</si>
  <si>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</si>
  <si>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</si>
  <si>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</si>
  <si>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</si>
  <si>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</si>
  <si>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</si>
  <si>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</si>
  <si>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</si>
  <si>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</si>
  <si>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</si>
  <si>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</si>
  <si>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</si>
  <si>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</si>
  <si>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</si>
  <si>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</si>
  <si>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</si>
  <si>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</si>
  <si>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</si>
  <si>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</si>
  <si>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</si>
  <si>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</si>
  <si>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</si>
  <si>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</si>
  <si>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</si>
  <si>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</si>
  <si>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</si>
  <si>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</si>
  <si>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</si>
  <si>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</si>
  <si>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</si>
  <si>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</si>
  <si>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</si>
  <si>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</si>
  <si>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</si>
  <si>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</si>
  <si>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</si>
  <si>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</si>
  <si>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</si>
  <si>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</si>
  <si>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</si>
  <si>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</si>
  <si>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</si>
  <si>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</si>
  <si>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</si>
  <si>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</si>
  <si>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</si>
  <si>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</si>
  <si>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</si>
  <si>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</si>
  <si>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</si>
  <si>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</si>
  <si>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</si>
  <si>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</si>
  <si>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</si>
  <si>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</si>
  <si>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</si>
  <si>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</si>
  <si>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</si>
  <si>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</si>
  <si>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</si>
  <si>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</si>
  <si>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</si>
  <si>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</si>
  <si>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</si>
  <si>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</si>
  <si>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</si>
  <si>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</si>
  <si>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</si>
  <si>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</si>
  <si>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</si>
  <si>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</si>
  <si>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</si>
  <si>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</si>
  <si>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</si>
  <si>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</si>
  <si>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</si>
  <si>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</si>
  <si>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</si>
  <si>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</si>
  <si>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</si>
  <si>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</si>
  <si>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</si>
  <si>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</si>
  <si>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</si>
  <si>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</si>
  <si>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</si>
  <si>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</si>
  <si>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</si>
  <si>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</si>
  <si>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</si>
  <si>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</si>
  <si>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</si>
  <si>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</si>
  <si>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</si>
  <si>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</si>
  <si>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</si>
  <si>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</si>
  <si>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</si>
  <si>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</si>
  <si>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</si>
  <si>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</si>
  <si>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</si>
  <si>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</si>
  <si>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</si>
  <si>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</si>
  <si>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</si>
  <si>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</si>
  <si>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</si>
  <si>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</si>
  <si>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</si>
  <si>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</si>
  <si>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</si>
  <si>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</si>
  <si>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</si>
  <si>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</si>
  <si>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</si>
  <si>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</si>
  <si>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</si>
  <si>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</si>
  <si>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</si>
  <si>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</si>
  <si>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</si>
  <si>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</si>
  <si>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</si>
  <si>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</si>
  <si>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</si>
  <si>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</si>
  <si>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</si>
  <si>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</si>
  <si>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</si>
  <si>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</si>
  <si>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</si>
  <si>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</si>
  <si>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</si>
  <si>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</si>
  <si>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</si>
  <si>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</si>
  <si>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</si>
  <si>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</si>
  <si>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</si>
  <si>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</si>
  <si>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</si>
  <si>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</si>
  <si>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</si>
  <si>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</si>
  <si>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</si>
  <si>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</si>
  <si>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</si>
  <si>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</si>
  <si>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</si>
  <si>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</si>
  <si>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</si>
  <si>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</si>
  <si>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</si>
  <si>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</si>
  <si>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</si>
  <si>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</si>
  <si>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</si>
  <si>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</si>
  <si>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</si>
  <si>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</si>
  <si>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</si>
  <si>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</si>
  <si>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</si>
  <si>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</si>
  <si>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</si>
  <si>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</si>
  <si>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</si>
  <si>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</si>
  <si>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</si>
  <si>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</si>
  <si>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</si>
  <si>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</si>
  <si>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</si>
  <si>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</si>
  <si>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</si>
  <si>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</si>
  <si>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</si>
  <si>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</si>
  <si>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</si>
  <si>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</si>
  <si>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</si>
  <si>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</si>
  <si>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</si>
  <si>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</si>
  <si>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</si>
  <si>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</si>
  <si>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</si>
  <si>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</si>
  <si>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</si>
  <si>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</si>
  <si>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</si>
  <si>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</si>
  <si>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</si>
  <si>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</si>
  <si>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</si>
  <si>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</si>
  <si>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</si>
  <si>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</si>
  <si>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</si>
  <si>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</si>
  <si>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</si>
  <si>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</si>
  <si>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</si>
  <si>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</si>
  <si>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</si>
  <si>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</si>
  <si>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</si>
  <si>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</si>
  <si>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</si>
  <si>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</si>
  <si>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</si>
  <si>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</si>
  <si>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</si>
  <si>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</si>
  <si>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</si>
  <si>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</si>
  <si>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</si>
  <si>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</si>
  <si>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</si>
  <si>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</si>
  <si>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</si>
  <si>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</si>
  <si>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</si>
  <si>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</si>
  <si>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</si>
  <si>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</si>
  <si>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</si>
  <si>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</si>
  <si>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</si>
  <si>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</si>
  <si>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</si>
  <si>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</si>
  <si>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</si>
  <si>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</si>
  <si>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</si>
  <si>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</si>
  <si>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</si>
  <si>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</si>
  <si>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</si>
  <si>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</si>
  <si>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</si>
  <si>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</si>
  <si>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</si>
  <si>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</si>
  <si>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</si>
  <si>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</si>
  <si>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</si>
  <si>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</si>
  <si>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</si>
  <si>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</si>
  <si>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</si>
  <si>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</si>
  <si>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</si>
  <si>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</si>
  <si>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</si>
  <si>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</si>
  <si>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</si>
  <si>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</si>
  <si>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</si>
  <si>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</si>
  <si>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</si>
  <si>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</si>
  <si>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</si>
  <si>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</si>
  <si>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</si>
  <si>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</si>
  <si>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</si>
  <si>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</si>
  <si>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</si>
  <si>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</si>
  <si>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</si>
  <si>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</si>
  <si>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</si>
  <si>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</si>
  <si>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</si>
  <si>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</si>
  <si>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</si>
  <si>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</si>
  <si>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</si>
  <si>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</si>
  <si>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</si>
  <si>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</si>
  <si>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</si>
  <si>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</si>
  <si>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</si>
  <si>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</si>
  <si>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</si>
  <si>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</si>
  <si>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</si>
  <si>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</si>
  <si>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</si>
  <si>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</si>
  <si>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</si>
  <si>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</si>
  <si>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</si>
  <si>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</si>
  <si>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</si>
  <si>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</si>
  <si>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</si>
  <si>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</si>
  <si>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</si>
  <si>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</si>
  <si>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</si>
  <si>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</si>
  <si>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</si>
  <si>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</si>
  <si>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</si>
  <si>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</si>
  <si>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</si>
  <si>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</si>
  <si>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</si>
  <si>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</si>
  <si>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</si>
  <si>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</si>
  <si>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</si>
  <si>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</si>
  <si>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</si>
  <si>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</si>
  <si>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</si>
  <si>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</si>
  <si>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</si>
  <si>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</si>
  <si>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</si>
  <si>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</si>
  <si>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</si>
  <si>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</si>
  <si>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</si>
  <si>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</si>
  <si>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</si>
  <si>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</si>
  <si>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</si>
  <si>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</si>
  <si>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</si>
  <si>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</si>
  <si>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</si>
  <si>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</si>
  <si>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</si>
  <si>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</si>
  <si>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</si>
  <si>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</si>
  <si>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</si>
  <si>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</si>
  <si>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</si>
  <si>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</si>
  <si>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</si>
  <si>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</si>
  <si>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</si>
  <si>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</si>
  <si>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</si>
  <si>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</si>
  <si>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</si>
  <si>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</si>
  <si>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</si>
  <si>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</si>
  <si>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</si>
  <si>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</si>
  <si>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</si>
  <si>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</si>
  <si>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</si>
  <si>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</si>
  <si>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</si>
  <si>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</si>
  <si>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</si>
  <si>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</si>
  <si>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</si>
  <si>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</si>
  <si>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</si>
  <si>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</si>
  <si>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</si>
  <si>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</si>
  <si>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</si>
  <si>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</si>
  <si>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</si>
  <si>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</si>
  <si>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</si>
  <si>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</si>
  <si>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</si>
  <si>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</si>
  <si>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</si>
  <si>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</si>
  <si>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</si>
  <si>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</si>
  <si>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</si>
  <si>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</si>
  <si>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</si>
  <si>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</si>
  <si>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</si>
  <si>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</si>
  <si>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</si>
  <si>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</si>
  <si>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</si>
  <si>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</si>
  <si>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</si>
  <si>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</si>
  <si>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</si>
  <si>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</si>
  <si>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</si>
  <si>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</si>
  <si>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</si>
  <si>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</si>
  <si>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</si>
  <si>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</si>
  <si>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</si>
  <si>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</si>
  <si>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</si>
  <si>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</si>
  <si>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</si>
  <si>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</si>
  <si>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</si>
  <si>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</si>
  <si>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</si>
  <si>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</si>
  <si>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</si>
  <si>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</si>
  <si>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</si>
  <si>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</si>
  <si>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</si>
  <si>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</si>
  <si>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</si>
  <si>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</si>
  <si>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</si>
  <si>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</si>
  <si>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</si>
  <si>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</si>
  <si>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</si>
  <si>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</si>
  <si>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</si>
  <si>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</si>
  <si>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</si>
  <si>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</si>
  <si>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</si>
  <si>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</si>
  <si>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</si>
  <si>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</si>
  <si>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</si>
  <si>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</si>
  <si>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</si>
  <si>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</si>
  <si>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</si>
  <si>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</si>
  <si>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</si>
  <si>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</si>
  <si>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</si>
  <si>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</si>
  <si>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</si>
  <si>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</si>
  <si>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</si>
  <si>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</si>
  <si>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</si>
  <si>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</si>
  <si>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</si>
  <si>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</si>
  <si>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</si>
  <si>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</si>
  <si>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</si>
  <si>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</si>
  <si>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</si>
  <si>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</si>
  <si>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</si>
  <si>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</si>
  <si>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</si>
  <si>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</si>
  <si>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</si>
  <si>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</si>
  <si>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</si>
  <si>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</si>
  <si>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</si>
  <si>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</si>
  <si>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</si>
  <si>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</si>
  <si>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</si>
  <si>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</si>
  <si>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</si>
  <si>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</si>
  <si>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</si>
  <si>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</si>
  <si>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</si>
  <si>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</si>
  <si>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</si>
  <si>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</si>
  <si>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</si>
  <si>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</si>
  <si>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</si>
  <si>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</si>
  <si>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</si>
  <si>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</si>
  <si>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</si>
  <si>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</si>
  <si>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</si>
  <si>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</si>
  <si>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</si>
  <si>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</si>
  <si>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</si>
  <si>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</si>
  <si>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</si>
  <si>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</si>
  <si>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</si>
  <si>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</si>
  <si>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</si>
  <si>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</si>
  <si>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</si>
  <si>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</si>
  <si>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</si>
  <si>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</si>
  <si>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</si>
  <si>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</si>
  <si>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</si>
  <si>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</si>
  <si>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</si>
  <si>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</si>
  <si>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</si>
  <si>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</si>
  <si>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</si>
  <si>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</si>
  <si>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</si>
  <si>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</si>
  <si>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</si>
  <si>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</si>
  <si>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</si>
  <si>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</si>
  <si>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</si>
  <si>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</si>
  <si>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</si>
  <si>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</si>
  <si>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</si>
  <si>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</si>
  <si>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</si>
  <si>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</si>
  <si>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</si>
  <si>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</si>
  <si>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</si>
  <si>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</si>
  <si>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</si>
  <si>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</si>
  <si>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</si>
  <si>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</si>
  <si>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</si>
  <si>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</si>
  <si>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</si>
  <si>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</si>
  <si>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</si>
  <si>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</si>
  <si>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</si>
  <si>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</si>
  <si>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</si>
  <si>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</si>
  <si>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</si>
  <si>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</si>
  <si>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</si>
  <si>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</si>
  <si>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</si>
  <si>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</si>
  <si>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</si>
  <si>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</si>
  <si>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</si>
  <si>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</si>
  <si>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</si>
  <si>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</si>
  <si>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</si>
  <si>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</si>
  <si>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</si>
  <si>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</si>
  <si>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</si>
  <si>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</si>
  <si>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</si>
  <si>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</si>
  <si>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</si>
  <si>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</si>
  <si>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</si>
  <si>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</si>
  <si>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</si>
  <si>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</si>
  <si>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</si>
  <si>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</si>
  <si>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</si>
  <si>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</si>
  <si>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</si>
  <si>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</si>
  <si>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</si>
  <si>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</si>
  <si>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</si>
  <si>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</si>
  <si>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</si>
  <si>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</si>
  <si>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</si>
  <si>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</si>
  <si>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</si>
  <si>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</si>
  <si>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</si>
  <si>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</si>
  <si>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</si>
  <si>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</si>
  <si>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</si>
  <si>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</si>
  <si>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</si>
  <si>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</si>
  <si>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</si>
  <si>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</si>
  <si>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</si>
  <si>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</si>
  <si>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</si>
  <si>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</si>
  <si>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</si>
  <si>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</si>
  <si>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</si>
  <si>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</si>
  <si>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</si>
  <si>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</si>
  <si>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</si>
  <si>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</si>
  <si>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</si>
  <si>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</si>
  <si>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</si>
  <si>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</si>
  <si>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</si>
  <si>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</si>
  <si>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</si>
  <si>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</si>
  <si>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</si>
  <si>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</si>
  <si>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</si>
  <si>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</si>
  <si>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</si>
  <si>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</si>
  <si>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</si>
  <si>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</si>
  <si>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</si>
  <si>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</si>
  <si>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</si>
  <si>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</si>
  <si>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</si>
  <si>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</si>
  <si>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</si>
  <si>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</si>
  <si>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</si>
  <si>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</si>
  <si>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</si>
  <si>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</si>
  <si>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</si>
  <si>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</si>
  <si>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</si>
  <si>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</si>
  <si>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</si>
  <si>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</si>
  <si>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</si>
  <si>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</si>
  <si>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</si>
  <si>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</si>
  <si>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</si>
  <si>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</si>
  <si>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</si>
  <si>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</si>
  <si>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</si>
  <si>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</si>
  <si>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</si>
  <si>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</si>
  <si>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</si>
  <si>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</si>
  <si>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</si>
  <si>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</si>
  <si>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</si>
  <si>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</si>
  <si>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</si>
  <si>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</si>
  <si>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</si>
  <si>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</si>
  <si>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</si>
  <si>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</si>
  <si>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</si>
  <si>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</si>
  <si>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</si>
  <si>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</si>
  <si>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</si>
  <si>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</si>
  <si>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</si>
  <si>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</si>
  <si>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</si>
  <si>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</si>
  <si>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</si>
  <si>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</si>
  <si>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</si>
  <si>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</si>
  <si>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</si>
  <si>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</si>
  <si>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</si>
  <si>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</si>
  <si>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</si>
  <si>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</si>
  <si>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</si>
  <si>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</si>
  <si>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</si>
  <si>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</si>
  <si>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</si>
  <si>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</si>
  <si>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</si>
  <si>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</si>
  <si>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</si>
  <si>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</si>
  <si>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</si>
  <si>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</si>
  <si>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</si>
  <si>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</si>
  <si>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</si>
  <si>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</si>
  <si>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</si>
  <si>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</si>
  <si>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</si>
  <si>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</si>
  <si>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</si>
  <si>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</si>
  <si>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</si>
  <si>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</si>
  <si>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</si>
  <si>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</si>
  <si>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</si>
  <si>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</si>
  <si>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</si>
  <si>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</si>
  <si>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</si>
  <si>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</si>
  <si>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</si>
  <si>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</si>
  <si>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</si>
  <si>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</si>
  <si>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</si>
  <si>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</si>
  <si>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</si>
  <si>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</si>
  <si>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</si>
  <si>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</si>
  <si>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</si>
  <si>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</si>
  <si>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</si>
  <si>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</si>
  <si>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</si>
  <si>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</si>
  <si>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</si>
  <si>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</si>
  <si>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</si>
  <si>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</si>
  <si>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</si>
  <si>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</si>
  <si>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</si>
  <si>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</si>
  <si>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</si>
  <si>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</si>
  <si>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</si>
  <si>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</si>
  <si>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</si>
  <si>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</si>
  <si>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</si>
  <si>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</si>
  <si>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</si>
  <si>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</si>
  <si>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</si>
  <si>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</si>
  <si>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</si>
  <si>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</si>
  <si>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</si>
  <si>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</si>
  <si>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</si>
  <si>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</si>
  <si>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</si>
  <si>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</si>
  <si>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</si>
  <si>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</si>
  <si>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</si>
  <si>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</si>
  <si>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</si>
  <si>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</si>
  <si>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</si>
  <si>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</si>
  <si>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</si>
  <si>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</si>
  <si>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</si>
  <si>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</si>
  <si>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</si>
  <si>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</si>
  <si>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</si>
  <si>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</si>
  <si>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</si>
  <si>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</si>
  <si>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</si>
  <si>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</si>
  <si>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</si>
  <si>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</si>
  <si>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</si>
  <si>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</si>
  <si>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</si>
  <si>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</si>
  <si>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</si>
  <si>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</si>
  <si>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</si>
  <si>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</si>
  <si>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</si>
  <si>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</si>
  <si>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</si>
  <si>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</si>
  <si>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</si>
  <si>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</si>
  <si>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</si>
  <si>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</si>
  <si>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</si>
  <si>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</si>
  <si>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</si>
  <si>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</si>
  <si>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</si>
  <si>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</si>
  <si>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</si>
  <si>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</si>
  <si>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</si>
  <si>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</si>
  <si>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</si>
  <si>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</si>
  <si>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</si>
  <si>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</si>
  <si>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</si>
  <si>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</si>
  <si>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</si>
  <si>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</si>
  <si>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</si>
  <si>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</si>
  <si>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</si>
  <si>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</si>
  <si>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</si>
  <si>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</si>
  <si>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</si>
  <si>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</si>
  <si>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</si>
  <si>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</si>
  <si>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</si>
  <si>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</si>
  <si>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</si>
  <si>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</si>
  <si>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</si>
  <si>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</si>
  <si>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</si>
  <si>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</si>
  <si>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</si>
  <si>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</si>
  <si>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</si>
  <si>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</si>
  <si>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</si>
  <si>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</si>
  <si>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</si>
  <si>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</si>
  <si>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</si>
  <si>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</si>
  <si>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</si>
  <si>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</si>
  <si>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</si>
  <si>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</si>
  <si>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</si>
  <si>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</si>
  <si>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</si>
  <si>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</si>
  <si>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</si>
  <si>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</si>
  <si>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</si>
  <si>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</si>
  <si>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</si>
  <si>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</si>
  <si>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</si>
  <si>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</si>
  <si>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</si>
  <si>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</si>
  <si>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</si>
  <si>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</si>
  <si>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</si>
  <si>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</si>
  <si>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</si>
  <si>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</si>
  <si>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</si>
  <si>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</si>
  <si>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</si>
  <si>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</si>
  <si>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</si>
  <si>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</si>
  <si>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</si>
  <si>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</si>
  <si>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</si>
  <si>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</si>
  <si>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</si>
  <si>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</si>
  <si>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</si>
  <si>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</si>
  <si>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</si>
  <si>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</si>
  <si>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</si>
  <si>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</si>
  <si>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</si>
  <si>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</si>
  <si>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</si>
  <si>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</si>
  <si>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</si>
  <si>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</si>
  <si>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</si>
  <si>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</si>
  <si>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</si>
  <si>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</si>
  <si>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</si>
  <si>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</si>
  <si>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</si>
  <si>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</si>
  <si>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</si>
  <si>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</si>
  <si>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</si>
  <si>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</si>
  <si>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</si>
  <si>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</si>
  <si>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</si>
  <si>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</si>
  <si>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</si>
  <si>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</si>
  <si>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</si>
  <si>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</si>
  <si>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</si>
  <si>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</si>
  <si>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</si>
  <si>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</si>
  <si>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</si>
  <si>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</si>
  <si>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</si>
  <si>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</si>
  <si>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</si>
  <si>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</si>
  <si>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</si>
  <si>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</si>
  <si>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</si>
  <si>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</si>
  <si>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</si>
  <si>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</si>
  <si>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</si>
  <si>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</si>
  <si>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</si>
  <si>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</si>
  <si>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</si>
  <si>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</si>
  <si>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</si>
  <si>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</si>
  <si>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</si>
  <si>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</si>
  <si>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</si>
  <si>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</si>
  <si>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</si>
  <si>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</si>
  <si>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</si>
  <si>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</si>
  <si>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</si>
  <si>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</si>
  <si>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</si>
  <si>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</si>
  <si>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</si>
  <si>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</si>
  <si>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</si>
  <si>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</si>
  <si>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</si>
  <si>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</si>
  <si>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</si>
  <si>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</si>
  <si>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</si>
  <si>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</si>
  <si>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</si>
  <si>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</si>
  <si>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</si>
  <si>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</si>
  <si>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</si>
  <si>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</si>
  <si>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</si>
  <si>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</si>
  <si>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</si>
  <si>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</si>
  <si>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</si>
  <si>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</si>
  <si>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</si>
  <si>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</si>
  <si>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</si>
  <si>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</si>
  <si>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</si>
  <si>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</si>
  <si>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</si>
  <si>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</si>
  <si>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</si>
  <si>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</si>
  <si>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</si>
  <si>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</si>
  <si>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</si>
  <si>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</si>
  <si>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</si>
  <si>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</si>
  <si>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</si>
  <si>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</si>
  <si>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</si>
  <si>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</si>
  <si>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</si>
  <si>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</si>
  <si>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</si>
  <si>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</si>
  <si>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</si>
  <si>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</si>
  <si>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</si>
  <si>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</si>
  <si>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</si>
  <si>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</si>
  <si>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</si>
  <si>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</si>
  <si>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</si>
  <si>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</si>
  <si>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</si>
  <si>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</si>
  <si>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</si>
  <si>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</si>
  <si>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</si>
  <si>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</si>
  <si>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</si>
  <si>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</si>
  <si>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</si>
  <si>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</si>
  <si>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</si>
  <si>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</si>
  <si>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</si>
  <si>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</si>
  <si>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</si>
  <si>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</si>
  <si>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</si>
  <si>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</si>
  <si>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</si>
  <si>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</si>
  <si>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</si>
  <si>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</si>
  <si>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</si>
  <si>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</si>
  <si>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</si>
  <si>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</si>
  <si>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</si>
  <si>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</si>
  <si>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</si>
  <si>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</si>
  <si>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</si>
  <si>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</si>
  <si>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</si>
  <si>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</si>
  <si>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</si>
  <si>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</si>
  <si>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</si>
  <si>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</si>
  <si>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</si>
  <si>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</si>
  <si>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</si>
  <si>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</si>
  <si>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</si>
  <si>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</si>
  <si>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</si>
  <si>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</si>
  <si>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</si>
  <si>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</si>
  <si>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</si>
  <si>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</si>
  <si>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</si>
  <si>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</si>
  <si>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</si>
  <si>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</si>
  <si>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</si>
  <si>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</si>
  <si>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</si>
  <si>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</si>
  <si>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</si>
  <si>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</si>
  <si>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</si>
  <si>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</si>
  <si>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</si>
  <si>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</si>
  <si>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</si>
  <si>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</si>
  <si>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</si>
  <si>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</si>
  <si>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</si>
  <si>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</si>
  <si>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</si>
  <si>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</si>
  <si>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</si>
  <si>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</si>
  <si>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</si>
  <si>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</si>
  <si>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</si>
  <si>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</si>
  <si>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</si>
  <si>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</si>
  <si>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</si>
  <si>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</si>
  <si>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</si>
  <si>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</si>
  <si>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</si>
  <si>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</si>
  <si>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</si>
  <si>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</si>
  <si>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</si>
  <si>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</si>
  <si>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</si>
  <si>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</si>
  <si>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</si>
  <si>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</si>
  <si>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</si>
  <si>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</si>
  <si>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</si>
  <si>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</si>
  <si>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</si>
  <si>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</si>
  <si>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</si>
  <si>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</si>
  <si>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</si>
  <si>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</si>
  <si>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</si>
  <si>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</si>
  <si>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</si>
  <si>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</si>
  <si>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</si>
  <si>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</si>
  <si>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</si>
  <si>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</si>
  <si>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</si>
  <si>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</si>
  <si>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</si>
  <si>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</si>
  <si>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</si>
  <si>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</si>
  <si>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</si>
  <si>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</si>
  <si>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</si>
  <si>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</si>
  <si>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</si>
  <si>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</si>
  <si>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</si>
  <si>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</si>
  <si>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</si>
  <si>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</si>
  <si>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</si>
  <si>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</si>
  <si>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</si>
  <si>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</si>
  <si>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</si>
  <si>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</si>
  <si>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</si>
  <si>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</si>
  <si>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</si>
  <si>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</si>
  <si>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</si>
  <si>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</si>
  <si>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</si>
  <si>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</si>
  <si>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</si>
  <si>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</si>
  <si>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</si>
  <si>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</si>
  <si>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</si>
  <si>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</si>
  <si>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</si>
  <si>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</si>
  <si>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</si>
  <si>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</si>
  <si>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</si>
  <si>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</si>
  <si>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</si>
  <si>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</si>
  <si>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</si>
  <si>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</si>
  <si>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</si>
  <si>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</si>
  <si>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</si>
  <si>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</si>
  <si>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</si>
  <si>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</si>
  <si>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</si>
  <si>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</si>
  <si>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</si>
  <si>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</si>
  <si>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</si>
  <si>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</si>
  <si>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</si>
  <si>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</si>
  <si>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</si>
  <si>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</si>
  <si>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</si>
  <si>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</si>
  <si>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</si>
  <si>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</si>
  <si>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</si>
  <si>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</si>
  <si>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</si>
  <si>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</si>
  <si>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</si>
  <si>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</si>
  <si>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</si>
  <si>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</si>
  <si>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</si>
  <si>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</si>
  <si>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</si>
  <si>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</si>
  <si>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</si>
  <si>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</si>
  <si>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</si>
  <si>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</si>
  <si>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</si>
  <si>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</si>
  <si>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</si>
  <si>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</si>
  <si>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</si>
  <si>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</si>
  <si>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</si>
  <si>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</si>
  <si>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</si>
  <si>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</si>
  <si>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</si>
  <si>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</si>
  <si>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</si>
  <si>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</si>
  <si>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</si>
  <si>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</si>
  <si>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</si>
  <si>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</si>
  <si>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</si>
  <si>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</si>
  <si>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</si>
  <si>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</si>
  <si>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</si>
  <si>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</si>
  <si>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</si>
  <si>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</si>
  <si>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</si>
  <si>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</si>
  <si>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</si>
  <si>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</si>
  <si>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</si>
  <si>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</si>
  <si>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</si>
  <si>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</si>
  <si>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</si>
  <si>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</si>
  <si>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</si>
  <si>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</si>
  <si>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</si>
  <si>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</si>
  <si>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</si>
  <si>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</si>
  <si>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</si>
  <si>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</si>
  <si>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</si>
  <si>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</si>
  <si>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</si>
  <si>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</si>
  <si>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</si>
  <si>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</si>
  <si>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</si>
  <si>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</si>
  <si>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</si>
  <si>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</si>
  <si>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</si>
  <si>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</si>
  <si>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</si>
  <si>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</si>
  <si>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</si>
  <si>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</si>
  <si>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</si>
  <si>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</si>
  <si>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</si>
  <si>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</si>
  <si>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</si>
  <si>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</si>
  <si>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</si>
  <si>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</si>
  <si>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</si>
  <si>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</si>
  <si>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</si>
  <si>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</si>
  <si>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</si>
  <si>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</si>
  <si>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</si>
  <si>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</si>
  <si>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</si>
  <si>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</si>
  <si>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</si>
  <si>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</si>
  <si>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</si>
  <si>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</si>
  <si>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</si>
  <si>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</si>
  <si>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</si>
  <si>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</si>
  <si>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</si>
  <si>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</si>
  <si>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</si>
  <si>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</si>
  <si>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</si>
  <si>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</si>
  <si>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</si>
  <si>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</si>
  <si>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</si>
  <si>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</si>
  <si>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</si>
  <si>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</si>
  <si>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</si>
  <si>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</si>
  <si>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</si>
  <si>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</si>
  <si>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</si>
  <si>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</si>
  <si>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</si>
  <si>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</si>
  <si>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</si>
  <si>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</si>
  <si>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</si>
  <si>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</si>
  <si>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</si>
  <si>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</si>
  <si>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</si>
  <si>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</si>
  <si>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</si>
  <si>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</si>
  <si>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</si>
  <si>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</si>
  <si>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</si>
  <si>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</si>
  <si>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</si>
  <si>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</si>
  <si>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</si>
  <si>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</si>
  <si>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</si>
  <si>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</si>
  <si>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</si>
  <si>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</si>
  <si>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</si>
  <si>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</si>
  <si>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</si>
  <si>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</si>
  <si>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</si>
  <si>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</si>
  <si>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</si>
  <si>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</si>
  <si>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</si>
  <si>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</si>
  <si>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</si>
  <si>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</si>
  <si>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</si>
  <si>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</si>
  <si>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</si>
  <si>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</si>
  <si>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</si>
  <si>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</si>
  <si>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</si>
  <si>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</si>
  <si>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</si>
  <si>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</si>
  <si>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</si>
  <si>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</si>
  <si>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</si>
  <si>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</si>
  <si>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</si>
  <si>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</si>
  <si>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</si>
  <si>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</si>
  <si>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</si>
  <si>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</si>
  <si>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</si>
  <si>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</si>
  <si>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</si>
  <si>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</si>
  <si>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</si>
  <si>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</si>
  <si>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</si>
  <si>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</si>
  <si>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</si>
  <si>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</si>
  <si>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</si>
  <si>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</si>
  <si>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</si>
  <si>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</si>
  <si>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</si>
  <si>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</si>
  <si>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</si>
  <si>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</si>
  <si>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</si>
  <si>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</si>
  <si>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</si>
  <si>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</si>
  <si>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</si>
  <si>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</si>
  <si>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</si>
  <si>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</si>
  <si>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</si>
  <si>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</si>
  <si>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</si>
  <si>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</si>
  <si>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</si>
  <si>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</si>
  <si>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</si>
  <si>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</si>
  <si>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</si>
  <si>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</si>
  <si>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</si>
  <si>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</si>
  <si>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</si>
  <si>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</si>
  <si>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</si>
  <si>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</si>
  <si>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</si>
  <si>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</si>
  <si>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</si>
  <si>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</si>
  <si>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</si>
  <si>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</si>
  <si>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</si>
  <si>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</si>
  <si>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</si>
  <si>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</si>
  <si>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</si>
  <si>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</si>
  <si>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</si>
  <si>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</si>
  <si>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</si>
  <si>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</si>
  <si>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</si>
  <si>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</si>
  <si>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</si>
  <si>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</si>
  <si>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</si>
  <si>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</si>
  <si>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</si>
  <si>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</si>
  <si>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</si>
  <si>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</si>
  <si>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</si>
  <si>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</si>
  <si>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</si>
  <si>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</si>
  <si>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</si>
  <si>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</si>
  <si>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</si>
  <si>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</si>
  <si>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</si>
  <si>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</si>
  <si>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</si>
  <si>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</si>
  <si>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</si>
  <si>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</si>
  <si>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</si>
  <si>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</si>
  <si>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</si>
  <si>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</si>
  <si>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</si>
  <si>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</si>
  <si>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</si>
  <si>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</si>
  <si>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</si>
  <si>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</si>
  <si>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</si>
  <si>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</si>
  <si>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</si>
  <si>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</si>
  <si>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</si>
  <si>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</si>
  <si>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</si>
  <si>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</si>
  <si>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</si>
  <si>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</si>
  <si>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</si>
  <si>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</si>
  <si>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</si>
  <si>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</si>
  <si>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</si>
  <si>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</si>
  <si>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</si>
  <si>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</si>
  <si>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</si>
  <si>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</si>
  <si>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</si>
  <si>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</si>
  <si>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</si>
  <si>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</si>
  <si>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</si>
  <si>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</si>
  <si>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</si>
  <si>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</si>
  <si>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</si>
  <si>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</si>
  <si>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</si>
  <si>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</si>
  <si>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</si>
  <si>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</si>
  <si>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</si>
  <si>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</si>
  <si>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</si>
  <si>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</si>
  <si>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</si>
  <si>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</si>
  <si>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</si>
  <si>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</si>
  <si>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</si>
  <si>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</si>
  <si>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</si>
  <si>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</si>
  <si>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</si>
  <si>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</si>
  <si>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</si>
  <si>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</si>
  <si>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</si>
  <si>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</si>
  <si>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</si>
  <si>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</si>
  <si>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</si>
  <si>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</si>
  <si>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</si>
  <si>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</si>
  <si>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</si>
  <si>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</si>
  <si>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</si>
  <si>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</si>
  <si>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</si>
  <si>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</si>
  <si>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</si>
  <si>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</si>
  <si>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</si>
  <si>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</si>
  <si>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</si>
  <si>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</si>
  <si>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</si>
  <si>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</si>
  <si>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</si>
  <si>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</si>
  <si>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</si>
  <si>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</si>
  <si>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</si>
  <si>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</si>
  <si>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</si>
  <si>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</si>
  <si>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</si>
  <si>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</si>
  <si>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</si>
  <si>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</si>
  <si>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</si>
  <si>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</si>
  <si>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</si>
  <si>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</si>
  <si>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</si>
  <si>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</si>
  <si>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</si>
  <si>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</si>
  <si>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</si>
  <si>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</si>
  <si>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</si>
  <si>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</si>
  <si>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</si>
  <si>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</si>
  <si>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</si>
  <si>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</si>
  <si>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</si>
  <si>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</si>
  <si>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</si>
  <si>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</si>
  <si>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</si>
  <si>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</si>
  <si>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</si>
  <si>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</si>
  <si>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</si>
  <si>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</si>
  <si>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</si>
  <si>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</si>
  <si>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</si>
  <si>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</si>
  <si>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</si>
  <si>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</si>
  <si>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</si>
  <si>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</si>
  <si>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</si>
  <si>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</si>
  <si>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</si>
  <si>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</si>
  <si>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</si>
  <si>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</si>
  <si>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</si>
  <si>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</si>
  <si>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</si>
  <si>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</si>
  <si>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</si>
  <si>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</si>
  <si>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</si>
  <si>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</si>
  <si>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</si>
  <si>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</si>
  <si>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</si>
  <si>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</si>
  <si>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</si>
  <si>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</si>
  <si>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</si>
  <si>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</si>
  <si>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</si>
  <si>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</si>
  <si>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</si>
  <si>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</si>
  <si>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</si>
  <si>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</si>
  <si>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</si>
  <si>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</si>
  <si>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</si>
  <si>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</si>
  <si>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</si>
  <si>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</si>
  <si>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</si>
  <si>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</si>
  <si>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</si>
  <si>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</si>
  <si>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</si>
  <si>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</si>
  <si>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</si>
  <si>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</si>
  <si>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</si>
  <si>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</si>
  <si>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</si>
  <si>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</si>
  <si>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</si>
  <si>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</si>
  <si>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</si>
  <si>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</si>
  <si>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</si>
  <si>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</si>
  <si>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</si>
  <si>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</si>
  <si>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</si>
  <si>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</si>
  <si>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</si>
  <si>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</si>
  <si>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</si>
  <si>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</si>
  <si>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</si>
  <si>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</si>
  <si>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</si>
  <si>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</si>
  <si>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</si>
  <si>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</si>
  <si>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</si>
  <si>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</si>
  <si>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</si>
  <si>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</si>
  <si>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</si>
  <si>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</si>
  <si>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</si>
  <si>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</si>
  <si>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</si>
  <si>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</si>
  <si>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</si>
  <si>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</si>
  <si>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</si>
  <si>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</si>
  <si>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</si>
  <si>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</si>
  <si>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</si>
  <si>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</si>
  <si>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</si>
  <si>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</si>
  <si>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</si>
  <si>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</si>
  <si>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</si>
  <si>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</si>
  <si>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</si>
  <si>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</si>
  <si>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</si>
  <si>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</si>
  <si>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</si>
  <si>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</si>
  <si>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</si>
  <si>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</si>
  <si>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</si>
  <si>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</si>
  <si>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</si>
  <si>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</si>
  <si>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</si>
  <si>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</si>
  <si>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</si>
  <si>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</si>
  <si>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</si>
  <si>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</si>
  <si>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</si>
  <si>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</si>
  <si>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</si>
  <si>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</si>
  <si>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</si>
  <si>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</si>
  <si>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</si>
  <si>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</si>
  <si>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</si>
  <si>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</si>
  <si>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</si>
  <si>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</si>
  <si>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</si>
  <si>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</si>
  <si>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</si>
  <si>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</si>
  <si>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</si>
  <si>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</si>
  <si>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</si>
  <si>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</si>
  <si>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</si>
  <si>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</si>
  <si>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</si>
  <si>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</si>
  <si>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</si>
  <si>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</si>
  <si>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</si>
  <si>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</si>
  <si>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</si>
  <si>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</si>
  <si>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</si>
  <si>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</si>
  <si>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</si>
  <si>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</si>
  <si>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</si>
  <si>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</si>
  <si>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</si>
  <si>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</si>
  <si>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</si>
  <si>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</si>
  <si>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</si>
  <si>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</si>
  <si>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</si>
  <si>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</si>
  <si>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</si>
  <si>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</si>
  <si>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</si>
  <si>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</si>
  <si>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</si>
  <si>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</si>
  <si>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</si>
  <si>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</si>
  <si>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</si>
  <si>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</si>
  <si>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</si>
  <si>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</si>
  <si>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</si>
  <si>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</si>
  <si>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</si>
  <si>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</si>
  <si>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</si>
  <si>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</si>
  <si>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</si>
  <si>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</si>
  <si>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</si>
  <si>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</si>
  <si>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</si>
  <si>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</si>
  <si>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</si>
  <si>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</si>
  <si>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</si>
  <si>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</si>
  <si>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</si>
  <si>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</si>
  <si>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</si>
  <si>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</si>
  <si>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</si>
  <si>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</si>
  <si>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</si>
  <si>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</si>
  <si>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</si>
  <si>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</si>
  <si>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</si>
  <si>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</si>
  <si>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</si>
  <si>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</si>
  <si>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</si>
  <si>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</si>
  <si>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</si>
  <si>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</si>
  <si>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</si>
  <si>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</si>
  <si>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</si>
  <si>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</si>
  <si>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</si>
  <si>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</si>
  <si>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</si>
  <si>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</si>
  <si>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</si>
  <si>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</si>
  <si>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</si>
  <si>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</si>
  <si>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</si>
  <si>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</si>
  <si>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</si>
  <si>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</si>
  <si>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</si>
  <si>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</si>
  <si>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</si>
  <si>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</si>
  <si>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</si>
  <si>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</si>
  <si>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</si>
  <si>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</si>
  <si>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</si>
  <si>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</si>
  <si>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</si>
  <si>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</si>
  <si>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</si>
  <si>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</si>
  <si>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</si>
  <si>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</si>
  <si>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</si>
  <si>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</si>
  <si>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</si>
  <si>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</si>
  <si>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</si>
  <si>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</si>
  <si>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</si>
  <si>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</si>
  <si>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</si>
  <si>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</si>
  <si>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</si>
  <si>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</si>
  <si>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</si>
  <si>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</si>
  <si>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</si>
  <si>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</si>
  <si>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</si>
  <si>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</si>
  <si>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</si>
  <si>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</si>
  <si>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</si>
  <si>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</si>
  <si>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</si>
  <si>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</si>
  <si>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</si>
  <si>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</si>
  <si>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</si>
  <si>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</si>
  <si>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</si>
  <si>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</si>
  <si>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</si>
  <si>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</si>
  <si>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</si>
  <si>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</si>
  <si>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</si>
  <si>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</si>
  <si>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</si>
  <si>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</si>
  <si>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</si>
  <si>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</si>
  <si>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</si>
  <si>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</si>
  <si>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</si>
  <si>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</si>
  <si>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</si>
  <si>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</si>
  <si>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</si>
  <si>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</si>
  <si>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</si>
  <si>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</si>
  <si>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</si>
  <si>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</si>
  <si>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</si>
  <si>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</si>
  <si>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</si>
  <si>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</si>
  <si>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</si>
  <si>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</si>
  <si>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</si>
  <si>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</si>
  <si>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</si>
  <si>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</si>
  <si>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</si>
  <si>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</si>
  <si>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</si>
  <si>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</si>
  <si>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</si>
  <si>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</si>
  <si>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</si>
  <si>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</si>
  <si>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</si>
  <si>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</si>
  <si>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</si>
  <si>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</si>
  <si>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</si>
  <si>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</si>
  <si>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</si>
  <si>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</si>
  <si>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</si>
  <si>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</si>
  <si>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</si>
  <si>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</si>
  <si>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</si>
  <si>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</si>
  <si>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</si>
  <si>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</si>
  <si>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</si>
  <si>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</si>
  <si>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</si>
  <si>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</si>
  <si>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</si>
  <si>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</si>
  <si>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</si>
  <si>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</si>
  <si>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</si>
  <si>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</si>
  <si>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</si>
  <si>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</si>
  <si>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</si>
  <si>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</si>
  <si>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</si>
  <si>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</si>
  <si>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</si>
  <si>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</si>
  <si>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</si>
  <si>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</si>
  <si>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</si>
  <si>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</si>
  <si>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</si>
  <si>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</si>
  <si>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</si>
  <si>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</si>
  <si>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</si>
  <si>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</si>
  <si>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</si>
  <si>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</si>
  <si>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</si>
  <si>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</si>
  <si>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</si>
  <si>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</si>
  <si>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</si>
  <si>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</si>
  <si>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</si>
  <si>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</si>
  <si>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</si>
  <si>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</si>
  <si>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</si>
  <si>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</si>
  <si>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</si>
  <si>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</si>
  <si>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</si>
  <si>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</si>
  <si>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</si>
  <si>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</si>
  <si>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</si>
  <si>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</si>
  <si>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</si>
  <si>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</si>
  <si>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</si>
  <si>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</si>
  <si>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</si>
  <si>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</si>
  <si>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</si>
  <si>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</si>
  <si>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</si>
  <si>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</si>
  <si>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</si>
  <si>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</si>
  <si>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</si>
  <si>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</si>
  <si>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</si>
  <si>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</si>
  <si>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</si>
  <si>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</si>
  <si>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</si>
  <si>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</si>
  <si>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</si>
  <si>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</si>
  <si>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</si>
  <si>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</si>
  <si>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</si>
  <si>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</si>
  <si>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</si>
  <si>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</si>
  <si>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</si>
  <si>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</si>
  <si>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</si>
  <si>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</si>
  <si>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</si>
  <si>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</si>
  <si>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</si>
  <si>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</si>
  <si>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</si>
  <si>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</si>
  <si>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</si>
  <si>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</si>
  <si>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</si>
  <si>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</si>
  <si>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</si>
  <si>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</si>
  <si>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</si>
  <si>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</si>
  <si>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</si>
  <si>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</si>
  <si>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</si>
  <si>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</si>
  <si>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</si>
  <si>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</si>
  <si>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</si>
  <si>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</si>
  <si>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</si>
  <si>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</si>
  <si>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</si>
  <si>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</si>
  <si>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</si>
  <si>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</si>
  <si>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</si>
  <si>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</si>
  <si>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</si>
  <si>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</si>
  <si>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</si>
  <si>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</si>
  <si>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</si>
  <si>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</si>
  <si>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</si>
  <si>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</si>
  <si>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</si>
  <si>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</si>
  <si>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</si>
  <si>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</si>
  <si>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</si>
  <si>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</si>
  <si>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</si>
  <si>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</si>
  <si>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</si>
  <si>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</si>
  <si>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</si>
  <si>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</si>
  <si>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</si>
  <si>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</si>
  <si>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</si>
  <si>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</si>
  <si>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</si>
  <si>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</si>
  <si>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</si>
  <si>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</si>
  <si>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</si>
  <si>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</si>
  <si>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</si>
  <si>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</si>
  <si>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</si>
  <si>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</si>
  <si>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</si>
  <si>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</si>
  <si>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</si>
  <si>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</si>
  <si>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</si>
  <si>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</si>
  <si>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</si>
  <si>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</si>
  <si>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</si>
  <si>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</si>
  <si>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</si>
  <si>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</si>
  <si>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</si>
  <si>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</si>
  <si>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</si>
  <si>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</si>
  <si>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</si>
  <si>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</si>
  <si>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</si>
  <si>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</si>
  <si>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</si>
  <si>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</si>
  <si>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</si>
  <si>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</si>
  <si>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</si>
  <si>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</si>
  <si>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</si>
  <si>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</si>
  <si>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</si>
  <si>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</si>
  <si>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</si>
  <si>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</si>
  <si>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</si>
  <si>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</si>
  <si>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</si>
  <si>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</si>
  <si>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</si>
  <si>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</si>
  <si>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</si>
  <si>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</si>
  <si>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</si>
  <si>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</si>
  <si>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</si>
  <si>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</si>
  <si>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</si>
  <si>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</si>
  <si>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</si>
  <si>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</si>
  <si>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</si>
  <si>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</si>
  <si>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</si>
  <si>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</si>
  <si>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</si>
  <si>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</si>
  <si>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</si>
  <si>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</si>
  <si>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</si>
  <si>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</si>
  <si>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</si>
  <si>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</si>
  <si>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</si>
  <si>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</si>
  <si>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</si>
  <si>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</si>
  <si>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</si>
  <si>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</si>
  <si>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</si>
  <si>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</si>
  <si>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</si>
  <si>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</si>
  <si>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</si>
  <si>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</si>
  <si>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</si>
  <si>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</si>
  <si>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</si>
  <si>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</si>
  <si>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</si>
  <si>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</si>
  <si>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</si>
  <si>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</si>
  <si>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</si>
  <si>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</si>
  <si>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</si>
  <si>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</si>
  <si>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</si>
  <si>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</si>
  <si>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</si>
  <si>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</si>
  <si>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</si>
  <si>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</si>
  <si>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</si>
  <si>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</si>
  <si>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</si>
  <si>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</si>
  <si>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</si>
  <si>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</si>
  <si>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</si>
  <si>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</si>
  <si>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</si>
  <si>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</si>
  <si>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</si>
  <si>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</si>
  <si>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</si>
  <si>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</si>
  <si>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</si>
  <si>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</si>
  <si>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</si>
  <si>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</si>
  <si>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</si>
  <si>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</si>
  <si>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</si>
  <si>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</si>
  <si>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</si>
  <si>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</si>
  <si>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</si>
  <si>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</si>
  <si>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</si>
  <si>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</si>
  <si>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</si>
  <si>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</si>
  <si>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</si>
  <si>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</si>
  <si>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</si>
  <si>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</si>
  <si>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</si>
  <si>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</si>
  <si>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</si>
  <si>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</si>
  <si>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</si>
  <si>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</si>
  <si>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</si>
  <si>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</si>
  <si>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</si>
  <si>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</si>
  <si>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</si>
  <si>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</si>
  <si>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</si>
  <si>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</si>
  <si>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</si>
  <si>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</si>
  <si>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</si>
  <si>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</si>
  <si>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</si>
  <si>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</si>
  <si>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</si>
  <si>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</si>
  <si>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</si>
  <si>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</si>
  <si>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</si>
  <si>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</si>
  <si>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</si>
  <si>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</si>
  <si>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</si>
  <si>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</si>
  <si>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</si>
  <si>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</si>
  <si>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</si>
  <si>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</si>
  <si>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</si>
  <si>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</si>
  <si>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</si>
  <si>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</si>
  <si>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</si>
  <si>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</si>
  <si>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</si>
  <si>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</si>
  <si>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</si>
  <si>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</si>
  <si>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</si>
  <si>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</si>
  <si>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</si>
  <si>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</si>
  <si>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</si>
  <si>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</si>
  <si>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</si>
  <si>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</si>
  <si>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</si>
  <si>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</si>
  <si>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</si>
  <si>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</si>
  <si>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</si>
  <si>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</si>
  <si>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</si>
  <si>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</si>
  <si>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</si>
  <si>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</si>
  <si>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</si>
  <si>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</si>
  <si>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</si>
  <si>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</si>
  <si>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</si>
  <si>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</si>
  <si>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</si>
  <si>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</si>
  <si>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</si>
  <si>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</si>
  <si>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</si>
  <si>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</si>
  <si>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</si>
  <si>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</si>
  <si>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</si>
  <si>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</si>
  <si>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</si>
  <si>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</si>
  <si>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</si>
  <si>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</si>
  <si>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</si>
  <si>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</si>
  <si>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</si>
  <si>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</si>
  <si>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</si>
  <si>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</si>
  <si>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</si>
  <si>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</si>
  <si>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</si>
  <si>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</si>
  <si>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</si>
  <si>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</si>
  <si>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</si>
  <si>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</si>
  <si>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</si>
  <si>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</si>
  <si>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</si>
  <si>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</si>
  <si>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</si>
  <si>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</si>
  <si>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</si>
  <si>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</si>
  <si>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</si>
  <si>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</si>
  <si>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</si>
  <si>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</si>
  <si>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</si>
  <si>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</si>
  <si>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</si>
  <si>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</si>
  <si>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</si>
  <si>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</si>
  <si>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</si>
  <si>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</si>
  <si>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</si>
  <si>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</si>
  <si>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</si>
  <si>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</si>
  <si>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</si>
  <si>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</si>
  <si>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</si>
  <si>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</si>
  <si>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</si>
  <si>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</si>
  <si>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</si>
  <si>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</si>
  <si>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</si>
  <si>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</si>
  <si>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</si>
  <si>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</si>
  <si>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</si>
  <si>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</si>
  <si>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</si>
  <si>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</si>
  <si>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</si>
  <si>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</si>
  <si>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</si>
  <si>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</si>
  <si>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</si>
  <si>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</si>
  <si>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</si>
  <si>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</si>
  <si>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</si>
  <si>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</si>
  <si>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</si>
  <si>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</si>
  <si>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</si>
  <si>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</si>
  <si>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</si>
  <si>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</si>
  <si>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</si>
  <si>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</si>
  <si>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</si>
  <si>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</si>
  <si>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</si>
  <si>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</si>
  <si>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</si>
  <si>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</si>
  <si>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</si>
  <si>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</si>
  <si>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</si>
  <si>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</si>
  <si>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</si>
  <si>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</si>
  <si>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</si>
  <si>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</si>
  <si>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</si>
  <si>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</si>
  <si>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</si>
  <si>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</si>
  <si>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</si>
  <si>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</si>
  <si>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</si>
  <si>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</si>
  <si>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</si>
  <si>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</si>
  <si>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</si>
  <si>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</si>
  <si>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</si>
  <si>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</si>
  <si>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</si>
  <si>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</si>
  <si>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</si>
  <si>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</si>
  <si>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</si>
  <si>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</si>
  <si>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</si>
  <si>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</si>
  <si>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</si>
  <si>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</si>
  <si>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</si>
  <si>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</si>
  <si>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</si>
  <si>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</si>
  <si>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</si>
  <si>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</si>
  <si>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</si>
  <si>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</si>
  <si>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</si>
  <si>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</si>
  <si>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</si>
  <si>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</si>
  <si>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</si>
  <si>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</si>
  <si>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</si>
  <si>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</si>
  <si>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</si>
  <si>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</si>
  <si>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</si>
  <si>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</si>
  <si>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</si>
  <si>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</si>
  <si>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</si>
  <si>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</si>
  <si>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</si>
  <si>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</si>
  <si>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</si>
  <si>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</si>
  <si>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</si>
  <si>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</si>
  <si>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</si>
  <si>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</si>
  <si>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</si>
  <si>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</si>
  <si>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</si>
  <si>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</si>
  <si>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</si>
  <si>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</si>
  <si>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</si>
  <si>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</si>
  <si>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</si>
  <si>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</si>
  <si>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</si>
  <si>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</si>
  <si>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</si>
  <si>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</si>
  <si>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</si>
  <si>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</si>
  <si>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</si>
  <si>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</si>
  <si>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</si>
  <si>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</si>
  <si>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</si>
  <si>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</si>
  <si>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</si>
  <si>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</si>
  <si>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</si>
  <si>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</si>
  <si>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</si>
  <si>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</si>
  <si>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</si>
  <si>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</si>
  <si>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</si>
  <si>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</si>
  <si>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</si>
  <si>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</si>
  <si>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</si>
  <si>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</si>
  <si>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</si>
  <si>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</si>
  <si>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</si>
  <si>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</si>
  <si>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</si>
  <si>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</si>
  <si>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</si>
  <si>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</si>
  <si>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</si>
  <si>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</si>
  <si>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</si>
  <si>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</si>
  <si>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</si>
  <si>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</si>
  <si>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</si>
  <si>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</si>
  <si>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</si>
  <si>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</si>
  <si>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</si>
  <si>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</si>
  <si>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</si>
  <si>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</si>
  <si>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</si>
  <si>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</si>
  <si>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</si>
  <si>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</si>
  <si>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</si>
  <si>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</si>
  <si>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</si>
  <si>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</si>
  <si>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</si>
  <si>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</si>
  <si>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</si>
  <si>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</si>
  <si>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</si>
  <si>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</si>
  <si>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</si>
  <si>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</si>
  <si>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</si>
  <si>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</si>
  <si>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</si>
  <si>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</si>
  <si>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</si>
  <si>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</si>
  <si>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</si>
  <si>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</si>
  <si>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</si>
  <si>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</si>
  <si>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</si>
  <si>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</si>
  <si>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</si>
  <si>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</si>
  <si>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</si>
  <si>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</si>
  <si>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</si>
  <si>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</si>
  <si>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</si>
  <si>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</si>
  <si>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</si>
  <si>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</si>
  <si>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</si>
  <si>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</si>
  <si>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</si>
  <si>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</si>
  <si>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</si>
  <si>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</si>
  <si>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</si>
  <si>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</si>
  <si>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</si>
  <si>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</si>
  <si>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</si>
  <si>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</si>
  <si>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</si>
  <si>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</si>
  <si>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</si>
  <si>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</si>
  <si>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</si>
  <si>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</si>
  <si>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</si>
  <si>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</si>
  <si>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</si>
  <si>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</si>
  <si>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</si>
  <si>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</si>
  <si>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</si>
  <si>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</si>
  <si>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</si>
  <si>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</si>
  <si>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</si>
  <si>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</si>
  <si>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</si>
  <si>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</si>
  <si>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</si>
  <si>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</si>
  <si>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</si>
  <si>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</si>
  <si>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</si>
  <si>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</si>
  <si>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</si>
  <si>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</si>
  <si>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</si>
  <si>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</si>
  <si>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</si>
  <si>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</si>
  <si>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</si>
  <si>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</si>
  <si>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</si>
  <si>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</si>
  <si>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</si>
  <si>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</si>
  <si>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</si>
  <si>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</si>
  <si>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</si>
  <si>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</si>
  <si>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</si>
  <si>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</si>
  <si>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</si>
  <si>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</si>
  <si>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</si>
  <si>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</si>
  <si>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</si>
  <si>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</si>
  <si>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</si>
  <si>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</si>
  <si>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</si>
  <si>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</si>
  <si>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</si>
  <si>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</si>
  <si>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</si>
  <si>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</si>
  <si>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</si>
  <si>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</si>
  <si>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</si>
  <si>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</si>
  <si>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</si>
  <si>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</si>
  <si>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</si>
  <si>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</si>
  <si>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</si>
  <si>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</si>
  <si>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</si>
  <si>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</si>
  <si>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</si>
  <si>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</si>
  <si>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</si>
  <si>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</si>
  <si>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</si>
  <si>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</si>
  <si>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</si>
  <si>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</si>
  <si>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</si>
  <si>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</si>
  <si>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</si>
  <si>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</si>
  <si>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</si>
  <si>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</si>
  <si>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</si>
  <si>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</si>
  <si>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</si>
  <si>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</si>
  <si>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</si>
  <si>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</si>
  <si>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</si>
  <si>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</si>
  <si>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</si>
  <si>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</si>
  <si>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</si>
  <si>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</si>
  <si>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</si>
  <si>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</si>
  <si>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</si>
  <si>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</si>
  <si>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</si>
  <si>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</si>
  <si>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</si>
  <si>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</si>
  <si>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</si>
  <si>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</si>
  <si>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</si>
  <si>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</si>
  <si>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</si>
  <si>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</si>
  <si>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</si>
  <si>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</si>
  <si>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</si>
  <si>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</si>
  <si>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</si>
  <si>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</si>
  <si>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</si>
  <si>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</si>
  <si>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</si>
  <si>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</si>
  <si>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</si>
  <si>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</si>
  <si>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</si>
  <si>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</si>
  <si>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</si>
  <si>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</si>
  <si>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</si>
  <si>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</si>
  <si>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</si>
  <si>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</si>
  <si>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</si>
  <si>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</si>
  <si>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</si>
  <si>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</si>
  <si>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</si>
  <si>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</si>
  <si>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</si>
  <si>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</si>
  <si>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</si>
  <si>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</si>
  <si>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</si>
  <si>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</si>
  <si>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</si>
  <si>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</si>
  <si>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</si>
  <si>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</si>
  <si>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</si>
  <si>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</si>
  <si>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</si>
  <si>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</si>
  <si>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</si>
  <si>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</si>
  <si>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</si>
  <si>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</si>
  <si>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</si>
  <si>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</si>
  <si>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</si>
  <si>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</si>
  <si>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</si>
  <si>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</si>
  <si>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</si>
  <si>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</si>
  <si>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</si>
  <si>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</si>
  <si>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</si>
  <si>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</si>
  <si>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</si>
  <si>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</si>
  <si>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</si>
  <si>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</si>
  <si>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</si>
  <si>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</si>
  <si>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</si>
  <si>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</si>
  <si>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</si>
  <si>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</si>
  <si>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</si>
  <si>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</si>
  <si>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</si>
  <si>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</si>
  <si>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</si>
  <si>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</si>
  <si>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</si>
  <si>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</si>
  <si>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</si>
  <si>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</si>
  <si>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</si>
  <si>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</si>
  <si>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</si>
  <si>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</si>
  <si>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</si>
  <si>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</si>
  <si>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</si>
  <si>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</si>
  <si>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</si>
  <si>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</si>
  <si>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</si>
  <si>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</si>
  <si>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</si>
  <si>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</si>
  <si>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</si>
  <si>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</si>
  <si>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</si>
  <si>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</si>
  <si>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</si>
  <si>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</si>
  <si>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</si>
  <si>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</si>
  <si>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</si>
  <si>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</si>
  <si>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</si>
  <si>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</si>
  <si>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</si>
  <si>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</si>
  <si>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</si>
  <si>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</si>
  <si>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</si>
  <si>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</si>
  <si>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</si>
  <si>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</si>
  <si>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</si>
  <si>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</si>
  <si>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</si>
  <si>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</si>
  <si>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</si>
  <si>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</si>
  <si>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</si>
  <si>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</si>
  <si>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</si>
  <si>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</si>
  <si>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</si>
  <si>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</si>
  <si>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</si>
  <si>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</si>
  <si>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</si>
  <si>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</si>
  <si>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</si>
  <si>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</si>
  <si>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</si>
  <si>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</si>
  <si>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</si>
  <si>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</si>
  <si>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</si>
  <si>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</si>
  <si>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</si>
  <si>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</si>
  <si>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</si>
  <si>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</si>
  <si>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</si>
  <si>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</si>
  <si>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</si>
  <si>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</si>
  <si>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</si>
  <si>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</si>
  <si>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</si>
  <si>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</si>
  <si>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</si>
  <si>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</si>
  <si>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</si>
  <si>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</si>
  <si>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</si>
  <si>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</si>
  <si>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</si>
  <si>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</si>
  <si>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</si>
  <si>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</si>
  <si>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</si>
  <si>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</si>
  <si>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</si>
  <si>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</si>
  <si>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</si>
  <si>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</si>
  <si>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</si>
  <si>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</si>
  <si>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</si>
  <si>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</si>
  <si>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</si>
  <si>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</si>
  <si>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</si>
  <si>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</si>
  <si>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</si>
  <si>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</si>
  <si>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</si>
  <si>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</si>
  <si>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</si>
  <si>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</si>
  <si>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</si>
  <si>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</si>
  <si>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</si>
  <si>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</si>
  <si>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</si>
  <si>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</si>
  <si>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</si>
  <si>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</si>
  <si>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</si>
  <si>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</si>
  <si>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</si>
  <si>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</si>
  <si>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</si>
  <si>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</si>
  <si>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</si>
  <si>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</si>
  <si>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</si>
  <si>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</si>
  <si>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</si>
  <si>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</si>
  <si>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</si>
  <si>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</si>
  <si>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</si>
  <si>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</si>
  <si>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</si>
  <si>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</si>
  <si>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</si>
  <si>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</si>
  <si>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</si>
  <si>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</si>
  <si>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</si>
  <si>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</si>
  <si>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</si>
  <si>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</si>
  <si>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</si>
  <si>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</si>
  <si>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</si>
  <si>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</si>
  <si>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</si>
  <si>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</si>
  <si>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</si>
  <si>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</si>
  <si>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</si>
  <si>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</si>
  <si>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</si>
  <si>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</si>
  <si>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</si>
  <si>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</si>
  <si>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</si>
  <si>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</si>
  <si>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</si>
  <si>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</si>
  <si>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</si>
  <si>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</si>
  <si>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</si>
  <si>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</si>
  <si>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</si>
  <si>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</si>
  <si>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</si>
  <si>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</si>
  <si>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</si>
  <si>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</si>
  <si>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</si>
  <si>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</si>
  <si>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</si>
  <si>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</si>
  <si>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</si>
  <si>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</si>
  <si>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</si>
  <si>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</si>
  <si>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</si>
  <si>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</si>
  <si>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</si>
  <si>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</si>
  <si>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</si>
  <si>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</si>
  <si>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</si>
  <si>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</si>
  <si>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</si>
  <si>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</si>
  <si>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</si>
  <si>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</si>
  <si>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</si>
  <si>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</si>
  <si>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</si>
  <si>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</si>
  <si>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</si>
  <si>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</si>
  <si>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</si>
  <si>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</si>
  <si>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</si>
  <si>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</si>
  <si>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</si>
  <si>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</si>
  <si>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</si>
  <si>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</si>
  <si>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</si>
  <si>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</si>
  <si>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</si>
  <si>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</si>
  <si>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</si>
  <si>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</si>
  <si>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</si>
  <si>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</si>
  <si>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</si>
  <si>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</si>
  <si>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</si>
  <si>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</si>
  <si>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</si>
  <si>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</si>
  <si>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</si>
  <si>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</si>
  <si>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</si>
  <si>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</si>
  <si>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</si>
  <si>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</si>
  <si>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</si>
  <si>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</si>
  <si>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</si>
  <si>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</si>
  <si>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</si>
  <si>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</si>
  <si>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</si>
  <si>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</si>
  <si>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</si>
  <si>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</si>
  <si>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</si>
  <si>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</si>
  <si>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</si>
  <si>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</si>
  <si>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</si>
  <si>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</si>
  <si>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</si>
  <si>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</si>
  <si>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</si>
  <si>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</si>
  <si>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</si>
  <si>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</si>
  <si>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</si>
  <si>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</si>
  <si>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</si>
  <si>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</si>
  <si>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</si>
  <si>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</si>
  <si>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</si>
  <si>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</si>
  <si>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</si>
  <si>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</si>
  <si>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</si>
  <si>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</si>
  <si>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</si>
  <si>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</si>
  <si>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</si>
  <si>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</si>
  <si>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</si>
  <si>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</si>
  <si>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</si>
  <si>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</si>
  <si>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</si>
  <si>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</si>
  <si>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</si>
  <si>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</si>
  <si>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</si>
  <si>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</si>
  <si>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</si>
  <si>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</si>
  <si>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</si>
  <si>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</si>
  <si>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</si>
  <si>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</si>
  <si>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</si>
  <si>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</si>
  <si>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</si>
  <si>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</si>
  <si>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</si>
  <si>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</si>
  <si>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</si>
  <si>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</si>
  <si>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</si>
  <si>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</si>
  <si>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</si>
  <si>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</si>
  <si>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</si>
  <si>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</si>
  <si>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</si>
  <si>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</si>
  <si>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</si>
  <si>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</si>
  <si>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</si>
  <si>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</si>
  <si>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</si>
  <si>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</si>
  <si>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</si>
  <si>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</si>
  <si>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</si>
  <si>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</si>
  <si>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</si>
  <si>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</si>
  <si>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</si>
  <si>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</si>
  <si>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</si>
  <si>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</si>
  <si>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</si>
  <si>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</si>
  <si>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</si>
  <si>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</si>
  <si>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</si>
  <si>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</si>
  <si>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</si>
  <si>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</si>
  <si>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</si>
  <si>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</si>
  <si>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</si>
  <si>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</si>
  <si>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</si>
  <si>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</si>
  <si>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</si>
  <si>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</si>
  <si>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</si>
  <si>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</si>
  <si>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</si>
  <si>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</si>
  <si>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</si>
  <si>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</si>
  <si>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</si>
  <si>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</si>
  <si>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</si>
  <si>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</si>
  <si>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</si>
  <si>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</si>
  <si>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</si>
  <si>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</si>
  <si>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</si>
  <si>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</si>
  <si>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</si>
  <si>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</si>
  <si>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</si>
  <si>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</si>
  <si>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</si>
  <si>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</si>
  <si>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</si>
  <si>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</si>
  <si>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</si>
  <si>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</si>
  <si>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</si>
  <si>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</si>
  <si>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</si>
  <si>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</si>
  <si>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</si>
  <si>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</si>
  <si>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</si>
  <si>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</si>
  <si>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</si>
  <si>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</si>
  <si>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</si>
  <si>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</si>
  <si>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</si>
  <si>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</si>
  <si>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</si>
  <si>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</si>
  <si>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</si>
  <si>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</si>
  <si>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</si>
  <si>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</si>
  <si>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</si>
  <si>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</si>
  <si>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</si>
  <si>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</si>
  <si>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</si>
  <si>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</si>
  <si>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</si>
  <si>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</si>
  <si>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</si>
  <si>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</si>
  <si>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</si>
  <si>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</si>
  <si>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</si>
  <si>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</si>
  <si>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</si>
  <si>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</si>
  <si>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</si>
  <si>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</si>
  <si>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</si>
  <si>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</si>
  <si>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</si>
  <si>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</si>
  <si>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</si>
  <si>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</si>
  <si>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</si>
  <si>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</si>
  <si>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</si>
  <si>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</si>
  <si>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</si>
  <si>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</si>
  <si>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</si>
  <si>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</si>
  <si>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</si>
  <si>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</si>
  <si>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</si>
  <si>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</si>
  <si>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</si>
  <si>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</si>
  <si>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</si>
  <si>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</si>
  <si>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</si>
  <si>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</si>
  <si>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</si>
  <si>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</si>
  <si>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</si>
  <si>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</si>
  <si>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</si>
  <si>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</si>
  <si>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</si>
  <si>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</si>
  <si>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</si>
  <si>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</si>
  <si>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</si>
  <si>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</si>
  <si>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</si>
  <si>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</si>
  <si>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</si>
  <si>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</si>
  <si>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</si>
  <si>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</si>
  <si>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</si>
  <si>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</si>
  <si>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</si>
  <si>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</si>
  <si>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</si>
  <si>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</si>
  <si>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</si>
  <si>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</si>
  <si>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</si>
  <si>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</si>
  <si>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</si>
  <si>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</si>
  <si>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</si>
  <si>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</si>
  <si>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</si>
  <si>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</si>
  <si>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</si>
  <si>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</si>
  <si>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</si>
  <si>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</si>
  <si>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</si>
  <si>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</si>
  <si>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</si>
  <si>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</si>
  <si>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</si>
  <si>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</si>
  <si>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</si>
  <si>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</si>
  <si>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</si>
  <si>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</si>
  <si>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</si>
  <si>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</si>
  <si>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</si>
  <si>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</si>
  <si>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</si>
  <si>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</si>
  <si>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</si>
  <si>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</si>
  <si>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</si>
  <si>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</si>
  <si>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</si>
  <si>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</si>
  <si>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</si>
  <si>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</si>
  <si>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</si>
  <si>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</si>
  <si>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</si>
  <si>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</si>
  <si>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</si>
  <si>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</si>
  <si>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</si>
  <si>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</si>
  <si>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</si>
  <si>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</si>
  <si>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</si>
  <si>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</si>
  <si>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</si>
  <si>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</si>
  <si>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</si>
  <si>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</si>
  <si>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</si>
  <si>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</si>
  <si>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</si>
  <si>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</si>
  <si>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</si>
  <si>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</si>
  <si>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</si>
  <si>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</si>
  <si>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</si>
  <si>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</si>
  <si>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</si>
  <si>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</si>
  <si>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</si>
  <si>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</si>
  <si>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</si>
  <si>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</si>
  <si>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</si>
  <si>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</si>
  <si>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</si>
  <si>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</si>
  <si>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</si>
  <si>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</si>
  <si>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</si>
  <si>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</si>
  <si>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</si>
  <si>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</si>
  <si>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</si>
  <si>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</si>
  <si>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</si>
  <si>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</si>
  <si>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</si>
  <si>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</si>
  <si>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</si>
  <si>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</si>
  <si>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</si>
  <si>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</si>
  <si>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</si>
  <si>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</si>
  <si>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</si>
  <si>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</si>
  <si>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</si>
  <si>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</si>
  <si>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</si>
  <si>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</si>
  <si>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</si>
  <si>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</si>
  <si>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</si>
  <si>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</si>
  <si>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</si>
  <si>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</si>
  <si>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</si>
  <si>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</si>
  <si>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</si>
  <si>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</si>
  <si>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</si>
  <si>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</si>
  <si>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</si>
  <si>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</si>
  <si>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</si>
  <si>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</si>
  <si>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</si>
  <si>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</si>
  <si>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</si>
  <si>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</si>
  <si>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</si>
  <si>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</si>
  <si>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</si>
  <si>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</si>
  <si>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</si>
  <si>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</si>
  <si>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</si>
  <si>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</si>
  <si>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</si>
  <si>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</si>
  <si>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</si>
  <si>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</si>
  <si>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</si>
  <si>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</si>
  <si>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</si>
  <si>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</si>
  <si>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</si>
  <si>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</si>
  <si>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</si>
  <si>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</si>
  <si>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</si>
  <si>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</si>
  <si>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</si>
  <si>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</si>
  <si>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</si>
  <si>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</si>
  <si>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</si>
  <si>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</si>
  <si>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</si>
  <si>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</si>
  <si>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</si>
  <si>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</si>
  <si>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</si>
  <si>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</si>
  <si>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</si>
  <si>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</si>
  <si>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</si>
  <si>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</si>
  <si>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</si>
  <si>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</si>
  <si>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</si>
  <si>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</si>
  <si>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</si>
  <si>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</si>
  <si>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</si>
  <si>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</si>
  <si>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</si>
  <si>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</si>
  <si>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</si>
  <si>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</si>
  <si>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</si>
  <si>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</si>
  <si>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</si>
  <si>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</si>
  <si>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</si>
  <si>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</si>
  <si>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</si>
  <si>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</si>
  <si>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</si>
  <si>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</si>
  <si>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</si>
  <si>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</si>
  <si>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</si>
  <si>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</si>
  <si>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</si>
  <si>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</si>
  <si>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</si>
  <si>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</si>
  <si>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</si>
  <si>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</si>
  <si>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</si>
  <si>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</si>
  <si>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</si>
  <si>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</si>
  <si>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</si>
  <si>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</si>
  <si>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</si>
  <si>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</si>
  <si>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</si>
  <si>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</si>
  <si>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</si>
  <si>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</si>
  <si>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</si>
  <si>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</si>
  <si>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</si>
  <si>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</si>
  <si>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</si>
  <si>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</si>
  <si>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</si>
  <si>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</si>
  <si>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</si>
  <si>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</si>
  <si>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</si>
  <si>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</si>
  <si>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</si>
  <si>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</si>
  <si>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</si>
  <si>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</si>
  <si>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</si>
  <si>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</si>
  <si>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</si>
  <si>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</si>
  <si>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</si>
  <si>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</si>
  <si>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</si>
  <si>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</si>
  <si>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</si>
  <si>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</si>
  <si>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</si>
  <si>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</si>
  <si>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</si>
  <si>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</si>
  <si>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</si>
  <si>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</si>
  <si>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</si>
  <si>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</si>
  <si>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</si>
  <si>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</si>
  <si>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</si>
  <si>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</si>
  <si>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</si>
  <si>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</si>
  <si>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</si>
  <si>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</si>
  <si>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</si>
  <si>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</si>
  <si>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</si>
  <si>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</si>
  <si>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</si>
  <si>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</si>
  <si>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</si>
  <si>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</si>
  <si>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</si>
  <si>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</si>
  <si>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</si>
  <si>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</si>
  <si>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</si>
  <si>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</si>
  <si>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</si>
  <si>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</si>
  <si>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</si>
  <si>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</si>
  <si>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</si>
  <si>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</si>
  <si>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</si>
  <si>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</si>
  <si>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</si>
  <si>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</si>
  <si>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</si>
  <si>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</si>
  <si>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</si>
  <si>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</si>
  <si>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</si>
  <si>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</si>
  <si>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</si>
  <si>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</si>
  <si>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</si>
  <si>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</si>
  <si>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</si>
  <si>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</si>
  <si>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</si>
  <si>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</si>
  <si>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</si>
  <si>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</si>
  <si>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</si>
  <si>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</si>
  <si>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</si>
  <si>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</si>
  <si>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</si>
  <si>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</si>
  <si>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</si>
  <si>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</si>
  <si>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</si>
  <si>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</si>
  <si>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</si>
  <si>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</si>
  <si>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</si>
  <si>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</si>
  <si>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</si>
  <si>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</si>
  <si>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</si>
  <si>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</si>
  <si>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</si>
  <si>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</si>
  <si>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</si>
  <si>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</si>
  <si>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</si>
  <si>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</si>
  <si>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</si>
  <si>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</si>
  <si>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</si>
  <si>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</si>
  <si>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</si>
  <si>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</si>
  <si>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</si>
  <si>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</si>
  <si>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</si>
  <si>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</si>
  <si>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</si>
  <si>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</si>
  <si>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</si>
  <si>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</si>
  <si>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</si>
  <si>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</si>
  <si>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</si>
  <si>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</si>
  <si>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</si>
  <si>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</si>
  <si>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</si>
  <si>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</si>
  <si>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</si>
  <si>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</si>
  <si>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</si>
  <si>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</si>
  <si>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</si>
  <si>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</si>
  <si>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</si>
  <si>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</si>
  <si>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</si>
  <si>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</si>
  <si>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</si>
  <si>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</si>
  <si>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</si>
  <si>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</si>
  <si>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</si>
  <si>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</si>
  <si>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</si>
  <si>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</si>
  <si>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</si>
  <si>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</si>
  <si>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</si>
  <si>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</si>
  <si>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</si>
  <si>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</si>
  <si>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</si>
  <si>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</si>
  <si>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</si>
  <si>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</si>
  <si>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</si>
  <si>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</si>
  <si>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</si>
  <si>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</si>
  <si>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</si>
  <si>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</si>
  <si>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</si>
  <si>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</si>
  <si>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</si>
  <si>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</si>
  <si>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</si>
  <si>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</si>
  <si>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</si>
  <si>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</si>
  <si>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</si>
  <si>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</si>
  <si>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</si>
  <si>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</si>
  <si>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</si>
  <si>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</si>
  <si>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</si>
  <si>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</si>
  <si>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</si>
  <si>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</si>
  <si>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</si>
  <si>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</si>
  <si>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</si>
  <si>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</si>
  <si>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</si>
  <si>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</si>
  <si>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</si>
  <si>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</si>
  <si>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</si>
  <si>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</si>
  <si>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</si>
  <si>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</si>
  <si>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</si>
  <si>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</si>
  <si>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</si>
  <si>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</si>
  <si>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</si>
  <si>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</si>
  <si>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</si>
  <si>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</si>
  <si>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</si>
  <si>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</si>
  <si>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</si>
  <si>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</si>
  <si>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</si>
  <si>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</si>
  <si>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</si>
  <si>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</si>
  <si>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</si>
  <si>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</si>
  <si>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</si>
  <si>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</si>
  <si>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</si>
  <si>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</si>
  <si>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</si>
  <si>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</si>
  <si>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</si>
  <si>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</si>
  <si>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</si>
  <si>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</si>
  <si>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</si>
  <si>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</si>
  <si>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</si>
  <si>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</si>
  <si>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</si>
  <si>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</si>
  <si>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</si>
  <si>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</si>
  <si>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</si>
  <si>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</si>
  <si>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</si>
  <si>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</si>
  <si>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</si>
  <si>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</si>
  <si>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</si>
  <si>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</si>
  <si>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</si>
  <si>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</si>
  <si>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</si>
  <si>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</si>
  <si>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</si>
  <si>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</si>
  <si>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</si>
  <si>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</si>
  <si>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</si>
  <si>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</si>
  <si>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</si>
  <si>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</si>
  <si>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</si>
  <si>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</si>
  <si>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</si>
  <si>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</si>
  <si>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</si>
  <si>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</si>
  <si>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</si>
  <si>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</si>
  <si>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</si>
  <si>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</si>
  <si>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</si>
  <si>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</si>
  <si>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</si>
  <si>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</si>
  <si>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</si>
  <si>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</si>
  <si>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</si>
  <si>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</si>
  <si>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</si>
  <si>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</si>
  <si>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</si>
  <si>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</si>
  <si>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</si>
  <si>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</si>
  <si>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</si>
  <si>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</si>
  <si>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</si>
  <si>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</si>
  <si>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</si>
  <si>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</si>
  <si>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</si>
  <si>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</si>
  <si>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</si>
  <si>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</si>
  <si>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</si>
  <si>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</si>
  <si>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</si>
  <si>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</si>
  <si>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</si>
  <si>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</si>
  <si>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</si>
  <si>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</si>
  <si>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</si>
  <si>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</si>
  <si>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</si>
  <si>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</si>
  <si>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</si>
  <si>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</si>
  <si>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</si>
  <si>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</si>
  <si>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</si>
  <si>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</si>
  <si>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</si>
  <si>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</si>
  <si>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</si>
  <si>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</si>
  <si>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</si>
  <si>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</si>
  <si>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</si>
  <si>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</si>
  <si>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</si>
  <si>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</si>
  <si>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</si>
  <si>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</si>
  <si>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</si>
  <si>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</si>
  <si>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</si>
  <si>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</si>
  <si>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</si>
  <si>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</si>
  <si>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</si>
  <si>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</si>
  <si>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</si>
  <si>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</si>
  <si>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</si>
  <si>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</si>
  <si>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</si>
  <si>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</si>
  <si>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</si>
  <si>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</si>
  <si>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</si>
  <si>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</si>
  <si>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</si>
  <si>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</si>
  <si>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</si>
  <si>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</si>
  <si>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</si>
  <si>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</si>
  <si>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</si>
  <si>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</si>
  <si>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</si>
  <si>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</si>
  <si>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</si>
  <si>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</si>
  <si>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</si>
  <si>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</si>
  <si>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</si>
  <si>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</si>
  <si>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</si>
  <si>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</si>
  <si>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</si>
  <si>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</si>
  <si>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</si>
  <si>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</si>
  <si>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</si>
  <si>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</si>
  <si>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</si>
  <si>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</si>
  <si>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</si>
  <si>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</si>
  <si>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</si>
  <si>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</si>
  <si>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</si>
  <si>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</si>
  <si>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</si>
  <si>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</si>
  <si>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</si>
  <si>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</si>
  <si>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</si>
  <si>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</si>
  <si>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</si>
  <si>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</si>
  <si>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</si>
  <si>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</si>
  <si>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</si>
  <si>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</si>
  <si>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</si>
  <si>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</si>
  <si>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</si>
  <si>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</si>
  <si>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</si>
  <si>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</si>
  <si>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</si>
  <si>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</si>
  <si>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</si>
  <si>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</si>
  <si>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</si>
  <si>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</si>
  <si>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</si>
  <si>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</si>
  <si>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</si>
  <si>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</si>
  <si>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</si>
  <si>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</si>
  <si>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</si>
  <si>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</si>
  <si>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</si>
  <si>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</si>
  <si>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</si>
  <si>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</si>
  <si>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</si>
  <si>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</si>
  <si>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</si>
  <si>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</si>
  <si>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</si>
  <si>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</si>
  <si>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</si>
  <si>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</si>
  <si>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</si>
  <si>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</si>
  <si>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</si>
  <si>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</si>
  <si>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</si>
  <si>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</si>
  <si>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</si>
  <si>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</si>
  <si>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</si>
  <si>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</si>
  <si>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</si>
  <si>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</si>
  <si>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</si>
  <si>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</si>
  <si>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</si>
  <si>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</si>
  <si>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</si>
  <si>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</si>
  <si>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</si>
  <si>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</si>
  <si>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</si>
  <si>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</si>
  <si>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</si>
  <si>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</si>
  <si>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</si>
  <si>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</si>
  <si>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</si>
  <si>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</si>
  <si>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</si>
  <si>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</si>
  <si>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</si>
  <si>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</si>
  <si>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</si>
  <si>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</si>
  <si>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</si>
  <si>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</si>
  <si>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</si>
  <si>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</si>
  <si>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</si>
  <si>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</si>
  <si>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</si>
  <si>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</si>
  <si>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</si>
  <si>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</si>
  <si>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</si>
  <si>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</si>
  <si>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</si>
  <si>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</si>
  <si>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</si>
  <si>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</si>
  <si>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</si>
  <si>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</si>
  <si>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</si>
  <si>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</si>
  <si>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</si>
  <si>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</si>
  <si>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</si>
  <si>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</si>
  <si>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</si>
  <si>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</si>
  <si>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</si>
  <si>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</si>
  <si>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</si>
  <si>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</si>
  <si>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</si>
  <si>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</si>
  <si>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</si>
  <si>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</si>
  <si>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</si>
  <si>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</si>
  <si>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</si>
  <si>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</si>
  <si>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</si>
  <si>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</si>
  <si>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</si>
  <si>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</si>
  <si>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</si>
  <si>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</si>
  <si>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</si>
  <si>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</si>
  <si>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</si>
  <si>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</si>
  <si>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</si>
  <si>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</si>
  <si>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</si>
  <si>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</si>
  <si>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</si>
  <si>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</si>
  <si>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</si>
  <si>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</si>
  <si>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</si>
  <si>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</si>
  <si>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</si>
  <si>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</si>
  <si>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</si>
  <si>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</si>
  <si>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</si>
  <si>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</si>
  <si>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</si>
  <si>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</si>
  <si>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</si>
  <si>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</si>
  <si>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</si>
  <si>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</si>
  <si>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</si>
  <si>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</si>
  <si>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</si>
  <si>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</si>
  <si>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</si>
  <si>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</si>
  <si>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</si>
  <si>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</si>
  <si>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</si>
  <si>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</si>
  <si>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</si>
  <si>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</si>
  <si>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</si>
  <si>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</si>
  <si>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</si>
  <si>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</si>
  <si>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</si>
  <si>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</si>
  <si>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</si>
  <si>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</si>
  <si>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</si>
  <si>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</si>
  <si>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</si>
  <si>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</si>
  <si>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</si>
  <si>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</si>
  <si>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</si>
  <si>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</si>
  <si>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</si>
  <si>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</si>
  <si>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</si>
  <si>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</si>
  <si>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</si>
  <si>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</si>
  <si>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</si>
  <si>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</si>
  <si>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</si>
  <si>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</si>
  <si>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</si>
  <si>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</si>
  <si>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</si>
  <si>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</si>
  <si>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</si>
  <si>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</si>
  <si>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</si>
  <si>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</si>
  <si>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</si>
  <si>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</si>
  <si>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</si>
  <si>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</si>
  <si>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</si>
  <si>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</si>
  <si>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</si>
  <si>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</si>
  <si>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</si>
  <si>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</si>
  <si>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</si>
  <si>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</si>
  <si>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</si>
  <si>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</si>
  <si>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</si>
  <si>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</si>
  <si>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</si>
  <si>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</si>
  <si>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</si>
  <si>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</si>
  <si>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</si>
  <si>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</si>
  <si>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</si>
  <si>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</si>
  <si>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</si>
  <si>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</si>
  <si>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</si>
  <si>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</si>
  <si>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</si>
  <si>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</si>
  <si>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</si>
  <si>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</si>
  <si>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</si>
  <si>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</si>
  <si>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</si>
  <si>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</si>
  <si>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</si>
  <si>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</si>
  <si>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</si>
  <si>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</si>
  <si>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</si>
  <si>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</si>
  <si>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</si>
  <si>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</si>
  <si>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</si>
  <si>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</si>
  <si>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</si>
  <si>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</si>
  <si>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</si>
  <si>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</si>
  <si>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</si>
  <si>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</si>
  <si>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</si>
  <si>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</si>
  <si>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</si>
  <si>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</si>
  <si>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</si>
  <si>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</si>
  <si>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</si>
  <si>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</si>
  <si>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</si>
  <si>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</si>
  <si>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</si>
  <si>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</si>
  <si>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</si>
  <si>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</si>
  <si>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</si>
  <si>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</si>
  <si>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</si>
  <si>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</si>
  <si>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</si>
  <si>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</si>
  <si>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</si>
  <si>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</si>
  <si>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</si>
  <si>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</si>
  <si>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</si>
  <si>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</si>
  <si>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</si>
  <si>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</si>
  <si>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</si>
  <si>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</si>
  <si>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</si>
  <si>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</si>
  <si>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</si>
  <si>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</si>
  <si>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</si>
  <si>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</si>
  <si>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</si>
  <si>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</si>
  <si>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</si>
  <si>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</si>
  <si>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</si>
  <si>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</si>
  <si>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</si>
  <si>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</si>
  <si>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</si>
  <si>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</si>
  <si>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</si>
  <si>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</si>
  <si>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</si>
  <si>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</si>
  <si>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</si>
  <si>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</si>
  <si>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</si>
  <si>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</si>
  <si>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</si>
  <si>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</si>
  <si>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</si>
  <si>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</si>
  <si>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</si>
  <si>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</si>
  <si>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</si>
  <si>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</si>
  <si>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</si>
  <si>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</si>
  <si>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</si>
  <si>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</si>
  <si>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</si>
  <si>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</si>
  <si>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</si>
  <si>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</si>
  <si>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</si>
  <si>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</si>
  <si>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</si>
  <si>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</si>
  <si>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</si>
  <si>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</si>
  <si>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</si>
  <si>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</si>
  <si>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</si>
  <si>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</si>
  <si>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</si>
  <si>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</si>
  <si>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</si>
  <si>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</si>
  <si>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</si>
  <si>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</si>
  <si>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</si>
  <si>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</si>
  <si>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</si>
  <si>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</si>
  <si>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</si>
  <si>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</si>
  <si>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</si>
  <si>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</si>
  <si>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</si>
  <si>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</si>
  <si>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</si>
  <si>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</si>
  <si>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</si>
  <si>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</si>
  <si>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</si>
  <si>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</si>
  <si>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</si>
  <si>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</si>
  <si>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</si>
  <si>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</si>
  <si>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</si>
  <si>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</si>
  <si>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</si>
  <si>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</si>
  <si>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</si>
  <si>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</si>
  <si>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</si>
  <si>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</si>
  <si>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</si>
  <si>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</si>
  <si>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</si>
  <si>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</si>
  <si>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</si>
  <si>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</si>
  <si>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</si>
  <si>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</si>
  <si>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</si>
  <si>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</si>
  <si>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</si>
  <si>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</si>
  <si>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</si>
  <si>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</si>
  <si>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</si>
  <si>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</si>
  <si>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</si>
  <si>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</si>
  <si>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</si>
  <si>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</si>
  <si>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</si>
  <si>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</si>
  <si>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</si>
  <si>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</si>
  <si>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</si>
  <si>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</si>
  <si>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</si>
  <si>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</si>
  <si>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</si>
  <si>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</si>
  <si>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</si>
  <si>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</si>
  <si>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</si>
  <si>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</si>
  <si>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</si>
  <si>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</si>
  <si>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</si>
  <si>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</si>
  <si>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</si>
  <si>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</si>
  <si>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</si>
  <si>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</si>
  <si>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</si>
  <si>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</si>
  <si>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</si>
  <si>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</si>
  <si>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</si>
  <si>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</si>
  <si>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</si>
  <si>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</si>
  <si>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</si>
  <si>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</si>
  <si>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</si>
  <si>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</si>
  <si>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</si>
  <si>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</si>
  <si>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</si>
  <si>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</si>
  <si>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</si>
  <si>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</si>
  <si>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</si>
  <si>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</si>
  <si>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</si>
  <si>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</si>
  <si>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</si>
  <si>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</si>
  <si>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</si>
  <si>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</si>
  <si>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</si>
  <si>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</si>
  <si>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</si>
  <si>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</si>
  <si>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</si>
  <si>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</si>
  <si>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</si>
  <si>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</si>
  <si>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</si>
  <si>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</si>
  <si>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</si>
  <si>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</si>
  <si>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</si>
  <si>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</si>
  <si>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</si>
  <si>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</si>
  <si>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</si>
  <si>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</si>
  <si>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</si>
  <si>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</si>
  <si>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</si>
  <si>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</si>
  <si>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</si>
  <si>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</si>
  <si>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</si>
  <si>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</si>
  <si>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</si>
  <si>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</si>
  <si>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</si>
  <si>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</si>
  <si>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</si>
  <si>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</si>
  <si>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</si>
  <si>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</si>
  <si>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</si>
  <si>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</si>
  <si>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</si>
  <si>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</si>
  <si>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</si>
  <si>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</si>
  <si>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</si>
  <si>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</si>
  <si>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</si>
  <si>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</si>
  <si>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</si>
  <si>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</si>
  <si>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</si>
  <si>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</si>
  <si>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</si>
  <si>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</si>
  <si>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</si>
  <si>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</si>
  <si>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</si>
  <si>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</si>
  <si>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</si>
  <si>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</si>
  <si>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</si>
  <si>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</si>
  <si>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</si>
  <si>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</si>
  <si>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</si>
  <si>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</si>
  <si>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</si>
  <si>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</si>
  <si>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</si>
  <si>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</si>
  <si>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</si>
  <si>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</si>
  <si>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</si>
  <si>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</si>
  <si>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</si>
  <si>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</si>
  <si>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</si>
  <si>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</si>
  <si>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</si>
  <si>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</si>
  <si>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</si>
  <si>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</si>
  <si>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</si>
  <si>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</si>
  <si>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</si>
  <si>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</si>
  <si>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</si>
  <si>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</si>
  <si>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</si>
  <si>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</si>
  <si>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</si>
  <si>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</si>
  <si>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</si>
  <si>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</si>
  <si>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</si>
  <si>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</si>
  <si>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</si>
  <si>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</si>
  <si>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</si>
  <si>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</si>
  <si>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</si>
  <si>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</si>
  <si>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</si>
  <si>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</si>
  <si>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</si>
  <si>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</si>
  <si>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</si>
  <si>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</si>
  <si>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</si>
  <si>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</si>
  <si>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</si>
  <si>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</si>
  <si>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</si>
  <si>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</si>
  <si>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</si>
  <si>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</si>
  <si>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</si>
  <si>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</si>
  <si>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</si>
  <si>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</si>
  <si>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</si>
  <si>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</si>
  <si>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</si>
  <si>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</si>
  <si>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</si>
  <si>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</si>
  <si>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</si>
  <si>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</si>
  <si>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</si>
  <si>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</si>
  <si>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</si>
  <si>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</si>
  <si>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</si>
  <si>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</si>
  <si>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</si>
  <si>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</si>
  <si>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</si>
  <si>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</si>
  <si>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</si>
  <si>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</si>
  <si>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</si>
  <si>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</si>
  <si>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</si>
  <si>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</si>
  <si>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</si>
  <si>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</si>
  <si>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</si>
  <si>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</si>
  <si>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</si>
  <si>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</si>
  <si>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</si>
  <si>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</si>
  <si>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</si>
  <si>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</si>
  <si>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</si>
  <si>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</si>
  <si>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</si>
  <si>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</si>
  <si>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</si>
  <si>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</si>
  <si>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</si>
  <si>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</si>
  <si>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</si>
  <si>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</si>
  <si>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</si>
  <si>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</si>
  <si>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</si>
  <si>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</si>
  <si>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</si>
  <si>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</si>
  <si>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</si>
  <si>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</si>
  <si>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</si>
  <si>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</si>
  <si>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</si>
  <si>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</si>
  <si>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</si>
  <si>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</si>
  <si>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</si>
  <si>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</si>
  <si>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</si>
  <si>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</si>
  <si>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</si>
  <si>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</si>
  <si>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</si>
  <si>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</si>
  <si>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</si>
  <si>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</si>
  <si>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</si>
  <si>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</si>
  <si>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</si>
  <si>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</si>
  <si>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</si>
  <si>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</si>
  <si>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</si>
  <si>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</si>
  <si>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</si>
  <si>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</si>
  <si>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</si>
  <si>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</si>
  <si>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</si>
  <si>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</si>
  <si>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</si>
  <si>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</si>
  <si>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</si>
  <si>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</si>
  <si>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</si>
  <si>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</si>
  <si>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</si>
  <si>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</si>
  <si>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</si>
  <si>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</si>
  <si>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</si>
  <si>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</si>
  <si>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</si>
  <si>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</si>
  <si>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</si>
  <si>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</si>
  <si>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</si>
  <si>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</si>
  <si>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</si>
  <si>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</si>
  <si>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</si>
  <si>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</si>
  <si>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</si>
  <si>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</si>
  <si>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</si>
  <si>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</si>
  <si>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</si>
  <si>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</si>
  <si>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</si>
  <si>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</si>
  <si>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</si>
  <si>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</si>
  <si>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</si>
  <si>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</si>
  <si>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</si>
  <si>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</si>
  <si>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</si>
  <si>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</si>
  <si>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</si>
  <si>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</si>
  <si>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</si>
  <si>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</si>
  <si>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</si>
  <si>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</si>
  <si>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</si>
  <si>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</si>
  <si>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</si>
  <si>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</si>
  <si>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</si>
  <si>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</si>
  <si>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</si>
  <si>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</si>
  <si>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</si>
  <si>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</si>
  <si>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</si>
  <si>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</si>
  <si>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</si>
  <si>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</si>
  <si>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</si>
  <si>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</si>
  <si>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</si>
  <si>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</si>
  <si>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</si>
  <si>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</si>
  <si>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</si>
  <si>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</si>
  <si>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</si>
  <si>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</si>
  <si>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</si>
  <si>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</si>
  <si>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</si>
  <si>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</si>
  <si>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</si>
  <si>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</si>
  <si>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</si>
  <si>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</si>
  <si>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</si>
  <si>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</si>
  <si>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</si>
  <si>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</si>
  <si>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</si>
  <si>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</si>
  <si>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</si>
  <si>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</si>
  <si>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</si>
  <si>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</si>
  <si>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</si>
  <si>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</si>
  <si>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</si>
  <si>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</si>
  <si>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</si>
  <si>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</si>
  <si>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</si>
  <si>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</si>
  <si>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</si>
  <si>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</si>
  <si>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</si>
  <si>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</si>
  <si>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</si>
  <si>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</si>
  <si>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</si>
  <si>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</si>
  <si>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</si>
  <si>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</si>
  <si>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</si>
  <si>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</si>
  <si>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</si>
  <si>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</si>
  <si>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</si>
  <si>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</si>
  <si>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</si>
  <si>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</si>
  <si>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</si>
  <si>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</si>
  <si>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</si>
  <si>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</si>
  <si>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</si>
  <si>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</si>
  <si>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</si>
  <si>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</si>
  <si>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</si>
  <si>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</si>
  <si>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</si>
  <si>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</si>
  <si>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</si>
  <si>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</si>
  <si>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</si>
  <si>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</si>
  <si>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</si>
  <si>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</si>
  <si>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</si>
  <si>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</si>
  <si>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</si>
  <si>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</si>
  <si>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</si>
  <si>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</si>
  <si>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</si>
  <si>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</si>
  <si>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</si>
  <si>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</si>
  <si>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</si>
  <si>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</si>
  <si>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</si>
  <si>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</si>
  <si>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</si>
  <si>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</si>
  <si>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</si>
  <si>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</si>
  <si>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</si>
  <si>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</si>
  <si>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</si>
  <si>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</si>
  <si>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</si>
  <si>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</si>
  <si>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</si>
  <si>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</si>
  <si>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</si>
  <si>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</si>
  <si>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</si>
  <si>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</si>
  <si>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</si>
  <si>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</si>
  <si>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</si>
  <si>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</si>
  <si>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</si>
  <si>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</si>
  <si>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</si>
  <si>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</si>
  <si>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</si>
  <si>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</si>
  <si>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</si>
  <si>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</si>
  <si>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</si>
  <si>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</si>
  <si>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</si>
  <si>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</si>
  <si>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</si>
  <si>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</si>
  <si>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</si>
  <si>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</si>
  <si>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</si>
  <si>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</si>
  <si>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</si>
  <si>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</si>
  <si>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</si>
  <si>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</si>
  <si>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</si>
  <si>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</si>
  <si>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</si>
  <si>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</si>
  <si>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</si>
  <si>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</si>
  <si>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</si>
  <si>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</si>
  <si>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</si>
  <si>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</si>
  <si>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</si>
  <si>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</si>
  <si>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</si>
  <si>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</si>
  <si>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</si>
  <si>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</si>
  <si>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</si>
  <si>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</si>
  <si>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</si>
  <si>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</si>
  <si>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</si>
  <si>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</si>
  <si>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</si>
  <si>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</si>
  <si>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</si>
  <si>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</si>
  <si>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</si>
  <si>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</si>
  <si>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</si>
  <si>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</si>
  <si>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</si>
  <si>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</si>
  <si>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</si>
  <si>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</si>
  <si>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</si>
  <si>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</si>
  <si>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</si>
  <si>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</si>
  <si>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</si>
  <si>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</si>
  <si>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</si>
  <si>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</si>
  <si>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</si>
  <si>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</si>
  <si>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</si>
  <si>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</si>
  <si>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</si>
  <si>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</si>
  <si>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</si>
  <si>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</si>
  <si>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</si>
  <si>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</si>
  <si>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</si>
  <si>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</si>
  <si>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</si>
  <si>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</si>
  <si>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</si>
  <si>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</si>
  <si>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</si>
  <si>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</si>
  <si>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</si>
  <si>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</si>
  <si>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</si>
  <si>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</si>
  <si>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</si>
  <si>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</si>
  <si>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</si>
  <si>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</si>
  <si>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</si>
  <si>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</si>
  <si>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</si>
  <si>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</si>
  <si>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</si>
  <si>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</si>
  <si>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</si>
  <si>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</si>
  <si>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</si>
  <si>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</si>
  <si>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</si>
  <si>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</si>
  <si>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</si>
  <si>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</si>
  <si>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</si>
  <si>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</si>
  <si>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</si>
  <si>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</si>
  <si>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</si>
  <si>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</si>
  <si>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</si>
  <si>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</si>
  <si>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</si>
  <si>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</si>
  <si>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</si>
  <si>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</si>
  <si>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</si>
  <si>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</si>
  <si>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</si>
  <si>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</si>
  <si>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</si>
  <si>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</si>
  <si>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</si>
  <si>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</si>
  <si>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</si>
  <si>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</si>
  <si>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</si>
  <si>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</si>
  <si>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</si>
  <si>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</si>
  <si>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</si>
  <si>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</si>
  <si>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</si>
  <si>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</si>
  <si>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</si>
  <si>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</si>
  <si>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</si>
  <si>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</si>
  <si>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</si>
  <si>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</si>
  <si>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</si>
  <si>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</si>
  <si>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</si>
  <si>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</si>
  <si>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</si>
  <si>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</si>
  <si>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</si>
  <si>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</si>
  <si>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</si>
  <si>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</si>
  <si>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</si>
  <si>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</si>
  <si>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</si>
  <si>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</si>
  <si>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</si>
  <si>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</si>
  <si>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</si>
  <si>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</si>
  <si>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</si>
  <si>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</si>
  <si>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</si>
  <si>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</si>
  <si>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</si>
  <si>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</si>
  <si>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</si>
  <si>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</si>
  <si>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</si>
  <si>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</si>
  <si>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</si>
  <si>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</si>
  <si>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</si>
  <si>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</si>
  <si>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</si>
  <si>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</si>
  <si>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</si>
  <si>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</si>
  <si>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</si>
  <si>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</si>
  <si>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</si>
  <si>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</si>
  <si>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</si>
  <si>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</si>
  <si>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</si>
  <si>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</si>
  <si>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</si>
  <si>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</si>
  <si>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</si>
  <si>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</si>
  <si>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</si>
  <si>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</si>
  <si>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</si>
  <si>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</si>
  <si>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</si>
  <si>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</si>
  <si>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</si>
  <si>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</si>
  <si>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</si>
  <si>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</si>
  <si>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</si>
  <si>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</si>
  <si>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</si>
  <si>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</si>
  <si>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</si>
  <si>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</si>
  <si>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</si>
  <si>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</si>
  <si>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</si>
  <si>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</si>
  <si>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</si>
  <si>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</si>
  <si>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</si>
  <si>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</si>
  <si>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</si>
  <si>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</si>
  <si>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</si>
  <si>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</si>
  <si>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</si>
  <si>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</si>
  <si>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</si>
  <si>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</si>
  <si>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</si>
  <si>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</si>
  <si>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</si>
  <si>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</si>
  <si>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</si>
  <si>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</si>
  <si>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</si>
  <si>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</si>
  <si>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</si>
  <si>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</si>
  <si>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</si>
  <si>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</si>
  <si>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</si>
  <si>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</si>
  <si>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</si>
  <si>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</si>
  <si>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</si>
  <si>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</si>
  <si>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</si>
  <si>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</si>
  <si>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</si>
  <si>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</si>
  <si>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</si>
  <si>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</si>
  <si>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</si>
  <si>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</si>
  <si>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</si>
  <si>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</si>
  <si>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</si>
  <si>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</si>
  <si>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</si>
  <si>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</si>
  <si>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</si>
  <si>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</si>
  <si>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</si>
  <si>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</si>
  <si>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</si>
  <si>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</si>
  <si>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</si>
  <si>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</si>
  <si>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</si>
  <si>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</si>
  <si>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</si>
  <si>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</si>
  <si>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</si>
  <si>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</si>
  <si>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</si>
  <si>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</si>
  <si>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</si>
  <si>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</si>
  <si>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</si>
  <si>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</si>
  <si>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</si>
  <si>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</si>
  <si>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</si>
  <si>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</si>
  <si>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</si>
  <si>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</si>
  <si>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</si>
  <si>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</si>
  <si>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</si>
  <si>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</si>
  <si>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</si>
  <si>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</si>
  <si>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</si>
  <si>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</si>
  <si>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</si>
  <si>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</si>
  <si>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</si>
  <si>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</si>
  <si>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</si>
  <si>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</si>
  <si>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</si>
  <si>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</si>
  <si>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</si>
  <si>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</si>
  <si>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</si>
  <si>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</si>
  <si>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</si>
  <si>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</si>
  <si>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</si>
  <si>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</si>
  <si>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</si>
  <si>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</si>
  <si>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</si>
  <si>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</si>
  <si>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</si>
  <si>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</si>
  <si>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</si>
  <si>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</si>
  <si>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</si>
  <si>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</si>
  <si>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</si>
  <si>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</si>
  <si>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</si>
  <si>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</si>
  <si>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</si>
  <si>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</si>
  <si>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</si>
  <si>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</si>
  <si>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</si>
  <si>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</si>
  <si>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</si>
  <si>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</si>
  <si>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</si>
  <si>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</si>
  <si>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</si>
  <si>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</si>
  <si>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</si>
  <si>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</si>
  <si>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</si>
  <si>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</si>
  <si>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</si>
  <si>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</si>
  <si>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</si>
  <si>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</si>
  <si>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</si>
  <si>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</si>
  <si>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</si>
  <si>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</si>
  <si>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</si>
  <si>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</si>
  <si>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</si>
  <si>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</si>
  <si>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</si>
  <si>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</si>
  <si>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</si>
  <si>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</si>
  <si>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</si>
  <si>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</si>
  <si>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</si>
  <si>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</si>
  <si>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</si>
  <si>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</si>
  <si>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</si>
  <si>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</si>
  <si>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</si>
  <si>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</si>
  <si>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</si>
  <si>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</si>
  <si>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</si>
  <si>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</si>
  <si>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</si>
  <si>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</si>
  <si>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</si>
  <si>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</si>
  <si>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</si>
  <si>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</si>
  <si>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</si>
  <si>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</si>
  <si>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</si>
  <si>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</si>
  <si>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</si>
  <si>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</si>
  <si>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</si>
  <si>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</si>
  <si>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</si>
  <si>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</si>
  <si>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</si>
  <si>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</si>
  <si>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</si>
  <si>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</si>
  <si>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</si>
  <si>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</si>
  <si>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</si>
  <si>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</si>
  <si>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</si>
  <si>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</si>
  <si>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</si>
  <si>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</si>
  <si>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</si>
  <si>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</si>
  <si>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</si>
  <si>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</si>
  <si>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</si>
  <si>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</si>
  <si>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</si>
  <si>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</si>
  <si>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</si>
  <si>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</si>
  <si>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</si>
  <si>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</si>
  <si>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</si>
  <si>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</si>
  <si>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</si>
  <si>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</si>
  <si>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</si>
  <si>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</si>
  <si>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</si>
  <si>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</si>
  <si>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</si>
  <si>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</si>
  <si>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</si>
  <si>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</si>
  <si>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</si>
  <si>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</si>
  <si>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</si>
  <si>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</si>
  <si>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</si>
  <si>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</si>
  <si>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</si>
  <si>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</si>
  <si>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</si>
  <si>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</si>
  <si>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</si>
  <si>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</si>
  <si>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</si>
  <si>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</si>
  <si>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</si>
  <si>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</si>
  <si>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</si>
  <si>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</si>
  <si>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</si>
  <si>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</si>
  <si>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</si>
  <si>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</si>
  <si>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</si>
  <si>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</si>
  <si>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</si>
  <si>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</si>
  <si>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</si>
  <si>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</si>
  <si>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</si>
  <si>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</si>
  <si>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</si>
  <si>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</si>
  <si>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</si>
  <si>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</si>
  <si>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</si>
  <si>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</si>
  <si>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</si>
  <si>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</si>
  <si>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</si>
  <si>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</si>
  <si>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</si>
  <si>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</si>
  <si>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</si>
  <si>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</si>
  <si>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</si>
  <si>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</si>
  <si>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</si>
  <si>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</si>
  <si>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</si>
  <si>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</si>
  <si>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</si>
  <si>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</si>
  <si>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</si>
  <si>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</si>
  <si>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</si>
  <si>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</si>
  <si>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</si>
  <si>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</si>
  <si>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</si>
  <si>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</si>
  <si>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</si>
  <si>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</si>
  <si>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</si>
  <si>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</si>
  <si>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</si>
  <si>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</si>
  <si>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</si>
  <si>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</si>
  <si>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</si>
  <si>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</si>
  <si>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</si>
  <si>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</si>
  <si>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</si>
  <si>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</si>
  <si>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</si>
  <si>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</si>
  <si>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</si>
  <si>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</si>
  <si>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</si>
  <si>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</si>
  <si>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</si>
  <si>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</si>
  <si>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</si>
  <si>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</si>
  <si>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</si>
  <si>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</si>
  <si>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</si>
  <si>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</si>
  <si>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</si>
  <si>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</si>
  <si>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</si>
  <si>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</si>
  <si>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</si>
  <si>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</si>
  <si>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</si>
  <si>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</si>
  <si>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</si>
  <si>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</si>
  <si>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</si>
  <si>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</si>
  <si>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</si>
  <si>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</si>
  <si>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</si>
  <si>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</si>
  <si>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</si>
  <si>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</si>
  <si>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</si>
  <si>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</si>
  <si>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</si>
  <si>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</si>
  <si>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</si>
  <si>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</si>
  <si>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</si>
  <si>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</si>
  <si>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</si>
  <si>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</si>
  <si>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</si>
  <si>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</si>
  <si>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</si>
  <si>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</si>
  <si>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</si>
  <si>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</si>
  <si>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</si>
  <si>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</si>
  <si>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</si>
  <si>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</si>
  <si>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</si>
  <si>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</si>
  <si>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</si>
  <si>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</si>
  <si>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</si>
  <si>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</si>
  <si>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</si>
  <si>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</si>
  <si>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</si>
  <si>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</si>
  <si>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</si>
  <si>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</si>
  <si>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</si>
  <si>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</si>
  <si>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</si>
  <si>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</si>
  <si>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</si>
  <si>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</si>
  <si>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</si>
  <si>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</si>
  <si>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</si>
  <si>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</si>
  <si>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</si>
  <si>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</si>
  <si>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</si>
  <si>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</si>
  <si>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</si>
  <si>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</si>
  <si>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</si>
  <si>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</si>
  <si>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</si>
  <si>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</si>
  <si>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</si>
  <si>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</si>
  <si>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</si>
  <si>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</si>
  <si>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</si>
  <si>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</si>
  <si>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</si>
  <si>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</si>
  <si>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</si>
  <si>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</si>
  <si>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</si>
  <si>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</si>
  <si>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</si>
  <si>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</si>
  <si>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</si>
  <si>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</si>
  <si>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</si>
  <si>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</si>
  <si>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</si>
  <si>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</si>
  <si>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</si>
  <si>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</si>
  <si>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</si>
  <si>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</si>
  <si>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</si>
  <si>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</si>
  <si>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</si>
  <si>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</si>
  <si>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</si>
  <si>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</si>
  <si>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</si>
  <si>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</si>
  <si>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</si>
  <si>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</si>
  <si>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</si>
  <si>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</si>
  <si>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</si>
  <si>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</si>
  <si>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</si>
  <si>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</si>
  <si>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</si>
  <si>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</si>
  <si>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</si>
  <si>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</si>
  <si>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</si>
  <si>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</si>
  <si>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</si>
  <si>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</si>
  <si>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</si>
  <si>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</si>
  <si>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</si>
  <si>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</si>
  <si>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</si>
  <si>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</si>
  <si>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</si>
  <si>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</si>
  <si>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</si>
  <si>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</si>
  <si>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</si>
  <si>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</si>
  <si>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</si>
  <si>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</si>
  <si>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</si>
  <si>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</si>
  <si>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</si>
  <si>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</si>
  <si>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</si>
  <si>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</si>
  <si>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</si>
  <si>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</si>
  <si>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</si>
  <si>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</si>
  <si>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</si>
  <si>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</si>
  <si>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</si>
  <si>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</si>
  <si>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</si>
  <si>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</si>
  <si>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</si>
  <si>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</si>
  <si>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</si>
  <si>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</si>
  <si>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</si>
  <si>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</si>
  <si>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</si>
  <si>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</si>
  <si>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</si>
  <si>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</si>
  <si>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</si>
  <si>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</si>
  <si>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</si>
  <si>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</si>
  <si>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</si>
  <si>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</si>
  <si>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</si>
  <si>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</si>
  <si>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</si>
  <si>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</si>
  <si>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</si>
  <si>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</si>
  <si>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</si>
  <si>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</si>
  <si>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</si>
  <si>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</si>
  <si>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</si>
  <si>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</si>
  <si>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</si>
  <si>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</si>
  <si>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</si>
  <si>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</si>
  <si>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</si>
  <si>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</si>
  <si>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</si>
  <si>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</si>
  <si>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</si>
  <si>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</si>
  <si>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</si>
  <si>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</si>
  <si>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</si>
  <si>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</si>
  <si>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</si>
  <si>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</si>
  <si>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</si>
  <si>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</si>
  <si>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</si>
  <si>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</si>
  <si>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</si>
  <si>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</si>
  <si>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</si>
  <si>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</si>
  <si>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</si>
  <si>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</si>
  <si>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</si>
  <si>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</si>
  <si>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</si>
  <si>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</si>
  <si>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</si>
  <si>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</si>
  <si>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</si>
  <si>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</si>
  <si>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</si>
  <si>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</si>
  <si>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</si>
  <si>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</si>
  <si>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</si>
  <si>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</si>
  <si>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</si>
  <si>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</si>
  <si>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</si>
  <si>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</si>
  <si>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</si>
  <si>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</si>
  <si>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</si>
  <si>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</si>
  <si>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</si>
  <si>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</si>
  <si>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</si>
  <si>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</si>
  <si>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</si>
  <si>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</si>
  <si>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</si>
  <si>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</si>
  <si>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</si>
  <si>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</si>
  <si>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</si>
  <si>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</si>
  <si>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</si>
  <si>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</si>
  <si>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</si>
  <si>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</si>
  <si>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</si>
  <si>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</si>
  <si>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</si>
  <si>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</si>
  <si>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</si>
  <si>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</si>
  <si>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</si>
  <si>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</si>
  <si>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</si>
  <si>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</si>
  <si>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</si>
  <si>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</si>
  <si>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</si>
  <si>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</si>
  <si>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</si>
  <si>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</si>
  <si>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</si>
  <si>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</si>
  <si>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</si>
  <si>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</si>
  <si>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</si>
  <si>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</si>
  <si>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</si>
  <si>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</si>
  <si>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</si>
  <si>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</si>
  <si>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</si>
  <si>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</si>
  <si>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</si>
  <si>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</si>
  <si>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</si>
  <si>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</si>
  <si>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</si>
  <si>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</si>
  <si>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</si>
  <si>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</si>
  <si>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</si>
  <si>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</si>
  <si>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</si>
  <si>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</si>
  <si>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</si>
  <si>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</si>
  <si>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</si>
  <si>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</si>
  <si>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</si>
  <si>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</si>
  <si>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</si>
  <si>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</si>
  <si>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</si>
  <si>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</si>
  <si>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</si>
  <si>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</si>
  <si>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</si>
  <si>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</si>
  <si>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</si>
  <si>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</si>
  <si>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</si>
  <si>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</si>
  <si>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</si>
  <si>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</si>
  <si>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</si>
  <si>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</si>
  <si>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</si>
  <si>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</si>
  <si>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</si>
  <si>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</si>
  <si>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</si>
  <si>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</si>
  <si>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</si>
  <si>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</si>
  <si>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</si>
  <si>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</si>
  <si>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</si>
  <si>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</si>
  <si>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</si>
  <si>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</si>
  <si>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</si>
  <si>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</si>
  <si>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</si>
  <si>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</si>
  <si>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</si>
  <si>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</si>
  <si>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</si>
  <si>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</si>
  <si>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</si>
  <si>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</si>
  <si>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</si>
  <si>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</si>
  <si>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</si>
  <si>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</si>
  <si>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</si>
  <si>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</si>
  <si>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</si>
  <si>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</si>
  <si>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</si>
  <si>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</si>
  <si>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</si>
  <si>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</si>
  <si>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</si>
  <si>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</si>
  <si>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</si>
  <si>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</si>
  <si>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</si>
  <si>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</si>
  <si>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</si>
  <si>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</si>
  <si>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</si>
  <si>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</si>
  <si>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</si>
  <si>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</si>
  <si>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</si>
  <si>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</si>
  <si>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</si>
  <si>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</si>
  <si>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</si>
  <si>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</si>
  <si>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</si>
  <si>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</si>
  <si>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</si>
  <si>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</si>
  <si>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</si>
  <si>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</si>
  <si>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</si>
  <si>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</si>
  <si>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</si>
  <si>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</si>
  <si>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</si>
  <si>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</si>
  <si>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</si>
  <si>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</si>
  <si>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</si>
  <si>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</si>
  <si>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</si>
  <si>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</si>
  <si>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</si>
  <si>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</si>
  <si>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</si>
  <si>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</si>
  <si>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</si>
  <si>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</si>
  <si>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</si>
  <si>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</si>
  <si>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</si>
  <si>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</si>
  <si>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</si>
  <si>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</si>
  <si>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</si>
  <si>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</si>
  <si>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</si>
  <si>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</si>
  <si>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</si>
  <si>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</si>
  <si>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</si>
  <si>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</si>
  <si>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</si>
  <si>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</si>
  <si>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</si>
  <si>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</si>
  <si>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</si>
  <si>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</si>
  <si>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</si>
  <si>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</si>
  <si>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</si>
  <si>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</si>
  <si>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</si>
  <si>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</si>
  <si>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</si>
  <si>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</si>
  <si>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</si>
  <si>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</si>
  <si>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</si>
  <si>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</si>
  <si>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</si>
  <si>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</si>
  <si>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</si>
  <si>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</si>
  <si>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</si>
  <si>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</si>
  <si>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</si>
  <si>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</si>
  <si>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</si>
  <si>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</si>
  <si>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</si>
  <si>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</si>
  <si>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</si>
  <si>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</si>
  <si>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</si>
  <si>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</si>
  <si>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</si>
  <si>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</si>
  <si>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</si>
  <si>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</si>
  <si>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</si>
  <si>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</si>
  <si>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</si>
  <si>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</si>
  <si>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</si>
  <si>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</si>
  <si>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</si>
  <si>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</si>
  <si>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</si>
  <si>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</si>
  <si>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</si>
  <si>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</si>
  <si>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</si>
  <si>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</si>
  <si>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</si>
  <si>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</si>
  <si>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</si>
  <si>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</si>
  <si>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</si>
  <si>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</si>
  <si>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</si>
  <si>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</si>
  <si>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</si>
  <si>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</si>
  <si>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</si>
  <si>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</si>
  <si>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</si>
  <si>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</si>
  <si>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</si>
  <si>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</si>
  <si>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</si>
  <si>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</si>
  <si>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</si>
  <si>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</si>
  <si>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</si>
  <si>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</si>
  <si>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</si>
  <si>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</si>
  <si>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</si>
  <si>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</si>
  <si>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</si>
  <si>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</si>
  <si>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</si>
  <si>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</si>
  <si>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</si>
  <si>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</si>
  <si>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</si>
  <si>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</si>
  <si>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</si>
  <si>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</si>
  <si>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</si>
  <si>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</si>
  <si>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</si>
  <si>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</si>
  <si>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</si>
  <si>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</si>
  <si>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</si>
  <si>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</si>
  <si>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</si>
  <si>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</si>
  <si>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</si>
  <si>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</si>
  <si>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</si>
  <si>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</si>
  <si>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</si>
  <si>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</si>
  <si>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</si>
  <si>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</si>
  <si>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</si>
  <si>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</si>
  <si>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</si>
  <si>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</si>
  <si>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</si>
  <si>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</si>
  <si>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</si>
  <si>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</si>
  <si>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</si>
  <si>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</si>
  <si>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</si>
  <si>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</si>
  <si>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</si>
  <si>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</si>
  <si>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</si>
  <si>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</si>
  <si>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</si>
  <si>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</si>
  <si>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</si>
  <si>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</si>
  <si>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</si>
  <si>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</si>
  <si>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</si>
  <si>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</si>
  <si>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</si>
  <si>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</si>
  <si>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</si>
  <si>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</si>
  <si>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</si>
  <si>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</si>
  <si>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</si>
  <si>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</si>
  <si>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</si>
  <si>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</si>
  <si>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</si>
  <si>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</si>
  <si>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</si>
  <si>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</si>
  <si>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</si>
  <si>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</si>
  <si>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</si>
  <si>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</si>
  <si>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</si>
  <si>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</si>
  <si>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</si>
  <si>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</si>
  <si>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</si>
  <si>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</si>
  <si>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</si>
  <si>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</si>
  <si>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</si>
  <si>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</si>
  <si>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</si>
  <si>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</si>
  <si>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</si>
  <si>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</si>
  <si>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</si>
  <si>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</si>
  <si>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</si>
  <si>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</si>
  <si>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</si>
  <si>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</si>
  <si>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</si>
  <si>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</si>
  <si>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</si>
  <si>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</si>
  <si>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</si>
  <si>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</si>
  <si>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</si>
  <si>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</si>
  <si>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</si>
  <si>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</si>
  <si>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</si>
  <si>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</si>
  <si>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</si>
  <si>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</si>
  <si>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</si>
  <si>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</si>
  <si>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</si>
  <si>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</si>
  <si>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</si>
  <si>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</si>
  <si>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</si>
  <si>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</si>
  <si>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</si>
  <si>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</si>
  <si>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</si>
  <si>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</si>
  <si>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</si>
  <si>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</si>
  <si>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</si>
  <si>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</si>
  <si>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</si>
  <si>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</si>
  <si>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</si>
  <si>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</si>
  <si>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</si>
  <si>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</si>
  <si>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</si>
  <si>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</si>
  <si>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</si>
  <si>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</si>
  <si>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</si>
  <si>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</si>
  <si>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</si>
  <si>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</si>
  <si>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</si>
  <si>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</si>
  <si>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</si>
  <si>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</si>
  <si>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</si>
  <si>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</si>
  <si>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</si>
  <si>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</si>
  <si>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</si>
  <si>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</si>
  <si>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</si>
  <si>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</si>
  <si>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</si>
  <si>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</si>
  <si>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</si>
  <si>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</si>
  <si>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</si>
  <si>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</si>
  <si>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</si>
  <si>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</si>
  <si>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</si>
  <si>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</si>
  <si>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</si>
  <si>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</si>
  <si>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</si>
  <si>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</si>
  <si>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</si>
  <si>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</si>
  <si>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</si>
  <si>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</si>
  <si>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</si>
  <si>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</si>
  <si>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</si>
  <si>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</si>
  <si>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</si>
  <si>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</si>
  <si>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</si>
  <si>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</si>
  <si>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</si>
  <si>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</si>
  <si>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</si>
  <si>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</si>
  <si>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</si>
  <si>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</si>
  <si>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</si>
  <si>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</si>
  <si>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</si>
  <si>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</si>
  <si>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</si>
  <si>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</si>
  <si>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</si>
  <si>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</si>
  <si>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</si>
  <si>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</si>
  <si>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</si>
  <si>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</si>
  <si>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</si>
  <si>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</si>
  <si>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</si>
  <si>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</si>
  <si>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</si>
  <si>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</si>
  <si>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</si>
  <si>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</si>
  <si>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</si>
  <si>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</si>
  <si>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</si>
  <si>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</si>
  <si>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</si>
  <si>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</si>
  <si>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</si>
  <si>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</si>
  <si>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</si>
  <si>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</si>
  <si>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</si>
  <si>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</si>
  <si>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</si>
  <si>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</si>
  <si>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</si>
  <si>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</si>
  <si>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</si>
  <si>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</si>
  <si>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</si>
  <si>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</si>
  <si>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</si>
  <si>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</si>
  <si>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</si>
  <si>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</si>
  <si>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</si>
  <si>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</si>
  <si>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</si>
  <si>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</si>
  <si>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</si>
  <si>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</si>
  <si>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</si>
  <si>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</si>
  <si>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</si>
  <si>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</si>
  <si>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</si>
  <si>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</si>
  <si>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</si>
  <si>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</si>
  <si>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</si>
  <si>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</si>
  <si>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</si>
  <si>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</si>
  <si>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</si>
  <si>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</si>
  <si>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</si>
  <si>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</si>
  <si>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</si>
  <si>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</si>
  <si>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</si>
  <si>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</si>
  <si>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</si>
  <si>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</si>
  <si>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</si>
  <si>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</si>
  <si>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</si>
  <si>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</si>
  <si>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</si>
  <si>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</si>
  <si>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</si>
  <si>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</si>
  <si>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</si>
  <si>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</si>
  <si>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</si>
  <si>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</si>
  <si>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</si>
  <si>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</si>
  <si>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</si>
  <si>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</si>
  <si>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</si>
  <si>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</si>
  <si>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</si>
  <si>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</si>
  <si>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</si>
  <si>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</si>
  <si>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</si>
  <si>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</si>
  <si>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</si>
  <si>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</si>
  <si>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</si>
  <si>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</si>
  <si>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</si>
  <si>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</si>
  <si>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</si>
  <si>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</si>
  <si>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</si>
  <si>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</si>
  <si>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</si>
  <si>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</si>
  <si>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</si>
  <si>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</si>
  <si>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</si>
  <si>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</si>
  <si>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</si>
  <si>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</si>
  <si>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</si>
  <si>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</si>
  <si>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</si>
  <si>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</si>
  <si>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</si>
  <si>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</si>
  <si>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</si>
  <si>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</si>
  <si>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</si>
  <si>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</si>
  <si>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</si>
  <si>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</si>
  <si>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</si>
  <si>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</si>
  <si>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</si>
  <si>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</si>
  <si>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</si>
  <si>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</si>
  <si>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</si>
  <si>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</si>
  <si>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</si>
  <si>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</si>
  <si>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</si>
  <si>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</si>
  <si>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</si>
  <si>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</si>
  <si>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</si>
  <si>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</si>
  <si>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</si>
  <si>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</si>
  <si>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</si>
  <si>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</si>
  <si>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</si>
  <si>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</si>
  <si>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</si>
  <si>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</si>
  <si>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</si>
  <si>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</si>
  <si>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</si>
  <si>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</si>
  <si>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</si>
  <si>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</si>
  <si>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</si>
  <si>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</si>
  <si>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</si>
  <si>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</si>
  <si>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</si>
  <si>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</si>
  <si>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</si>
  <si>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</si>
  <si>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</si>
  <si>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</si>
  <si>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</si>
  <si>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</si>
  <si>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</si>
  <si>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</si>
  <si>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</si>
  <si>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</si>
  <si>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</si>
  <si>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</si>
  <si>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</si>
  <si>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</si>
  <si>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</si>
  <si>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</si>
  <si>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</si>
  <si>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</si>
  <si>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</si>
  <si>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</si>
  <si>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</si>
  <si>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</si>
  <si>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</si>
  <si>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</si>
  <si>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</si>
  <si>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</si>
  <si>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</si>
  <si>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</si>
  <si>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</si>
  <si>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</si>
  <si>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</si>
  <si>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</si>
  <si>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</si>
  <si>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</si>
  <si>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</si>
  <si>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</si>
  <si>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</si>
  <si>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</si>
  <si>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</si>
  <si>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</si>
  <si>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</si>
  <si>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</si>
  <si>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</si>
  <si>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</si>
  <si>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</si>
  <si>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</si>
  <si>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</si>
  <si>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</si>
  <si>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</si>
  <si>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</si>
  <si>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</si>
  <si>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</si>
  <si>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</si>
  <si>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</si>
  <si>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</si>
  <si>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</si>
  <si>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</si>
  <si>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</si>
  <si>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</si>
  <si>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</si>
  <si>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</si>
  <si>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</si>
  <si>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</si>
  <si>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</si>
  <si>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</si>
  <si>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</si>
  <si>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</si>
  <si>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</si>
  <si>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</si>
  <si>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</si>
  <si>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</si>
  <si>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</si>
  <si>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</si>
  <si>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</si>
  <si>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</si>
  <si>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</si>
  <si>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</si>
  <si>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</si>
  <si>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</si>
  <si>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</si>
  <si>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</si>
  <si>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</si>
  <si>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</si>
  <si>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</si>
  <si>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</si>
  <si>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</si>
  <si>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</si>
  <si>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</si>
  <si>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</si>
  <si>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</si>
  <si>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</si>
  <si>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</si>
  <si>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</si>
  <si>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</si>
  <si>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</si>
  <si>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</si>
  <si>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</si>
  <si>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</si>
  <si>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</si>
  <si>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</si>
  <si>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</si>
  <si>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</si>
  <si>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</si>
  <si>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</si>
  <si>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</si>
  <si>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</si>
  <si>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</si>
  <si>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</si>
  <si>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</si>
  <si>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</si>
  <si>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</si>
  <si>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</si>
  <si>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</si>
  <si>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</si>
  <si>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</si>
  <si>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</si>
  <si>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</si>
  <si>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</si>
  <si>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</si>
  <si>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</si>
  <si>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</si>
  <si>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</si>
  <si>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</si>
  <si>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</si>
  <si>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</si>
  <si>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</si>
  <si>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</si>
  <si>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</si>
  <si>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</si>
  <si>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</si>
  <si>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</si>
  <si>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</si>
  <si>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</si>
  <si>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</si>
  <si>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</si>
  <si>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</si>
  <si>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</si>
  <si>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</si>
  <si>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</si>
  <si>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</si>
  <si>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</si>
  <si>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</si>
  <si>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</si>
  <si>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</si>
  <si>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</si>
  <si>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</si>
  <si>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</si>
  <si>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</si>
  <si>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</si>
  <si>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</si>
  <si>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</si>
  <si>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</si>
  <si>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</si>
  <si>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</si>
  <si>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</si>
  <si>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</si>
  <si>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</si>
  <si>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</si>
  <si>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</si>
  <si>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</si>
  <si>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</si>
  <si>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</si>
  <si>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</si>
  <si>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</si>
  <si>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</si>
  <si>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</si>
  <si>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</si>
  <si>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</si>
  <si>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</si>
  <si>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</si>
  <si>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</si>
  <si>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</si>
  <si>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</si>
  <si>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</si>
  <si>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</si>
  <si>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</si>
  <si>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</si>
  <si>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</si>
  <si>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</si>
  <si>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</si>
  <si>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</si>
  <si>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</si>
  <si>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</si>
  <si>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</si>
  <si>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</si>
  <si>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</si>
  <si>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</si>
  <si>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</si>
  <si>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</si>
  <si>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</si>
  <si>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</si>
  <si>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</si>
  <si>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</si>
  <si>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</si>
  <si>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</si>
  <si>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</si>
  <si>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</si>
  <si>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</si>
  <si>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</si>
  <si>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</si>
  <si>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</si>
  <si>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</si>
  <si>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</si>
  <si>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</si>
  <si>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</si>
  <si>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</si>
  <si>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</si>
  <si>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</si>
  <si>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</si>
  <si>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</si>
  <si>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</si>
  <si>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</si>
  <si>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</si>
  <si>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</si>
  <si>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</si>
  <si>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</si>
  <si>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</si>
  <si>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</si>
  <si>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</si>
  <si>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</si>
  <si>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</si>
  <si>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</si>
  <si>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</si>
  <si>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</si>
  <si>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</si>
  <si>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</si>
  <si>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</si>
  <si>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</si>
  <si>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</si>
  <si>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</si>
  <si>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</si>
  <si>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</si>
  <si>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</si>
  <si>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</si>
  <si>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</si>
  <si>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</si>
  <si>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</si>
  <si>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</si>
  <si>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</si>
  <si>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</si>
  <si>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</si>
  <si>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</si>
  <si>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</si>
  <si>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</si>
  <si>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</si>
  <si>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</si>
  <si>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</si>
  <si>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</si>
  <si>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</si>
  <si>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</si>
  <si>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</si>
  <si>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</si>
  <si>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</si>
  <si>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</si>
  <si>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</si>
  <si>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</si>
  <si>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</si>
  <si>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</si>
  <si>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</si>
  <si>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</si>
  <si>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</si>
  <si>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</si>
  <si>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</si>
  <si>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</si>
  <si>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</si>
  <si>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</si>
  <si>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</si>
  <si>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</si>
  <si>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</si>
  <si>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</si>
  <si>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</si>
  <si>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</si>
  <si>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</si>
  <si>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</si>
  <si>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</si>
  <si>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</si>
  <si>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</si>
  <si>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</si>
  <si>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</si>
  <si>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</si>
  <si>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</si>
  <si>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</si>
  <si>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</si>
  <si>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</si>
  <si>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</si>
  <si>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</si>
  <si>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</si>
  <si>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</si>
  <si>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</si>
  <si>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</si>
  <si>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</si>
  <si>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</si>
  <si>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</si>
  <si>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</si>
  <si>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</si>
  <si>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</si>
  <si>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</si>
  <si>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</si>
  <si>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</si>
  <si>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</si>
  <si>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</si>
  <si>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</si>
  <si>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</si>
  <si>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</si>
  <si>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</si>
  <si>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</si>
  <si>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</si>
  <si>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</si>
  <si>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</si>
  <si>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</si>
  <si>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</si>
  <si>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</si>
  <si>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</si>
  <si>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</si>
  <si>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</si>
  <si>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</si>
  <si>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</si>
  <si>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</si>
  <si>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</si>
  <si>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</si>
  <si>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</si>
  <si>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</si>
  <si>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</si>
  <si>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</si>
  <si>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</si>
  <si>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</si>
  <si>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</si>
  <si>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</si>
  <si>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</si>
  <si>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</si>
  <si>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</si>
  <si>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</si>
  <si>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</si>
  <si>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</si>
  <si>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</si>
  <si>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</si>
  <si>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</si>
  <si>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</si>
  <si>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</si>
  <si>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</si>
  <si>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</si>
  <si>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</si>
  <si>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</si>
  <si>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</si>
  <si>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</si>
  <si>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</si>
  <si>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</si>
  <si>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</si>
  <si>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</si>
  <si>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</si>
  <si>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</si>
  <si>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</si>
  <si>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</si>
  <si>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</si>
  <si>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</si>
  <si>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</si>
  <si>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</si>
  <si>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</si>
  <si>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</si>
  <si>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</si>
  <si>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</si>
  <si>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</si>
  <si>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</si>
  <si>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</si>
  <si>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</si>
  <si>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</si>
  <si>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</si>
  <si>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</si>
  <si>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</si>
  <si>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</si>
  <si>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</si>
  <si>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</si>
  <si>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</si>
  <si>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</si>
  <si>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</si>
  <si>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</si>
  <si>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</si>
  <si>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</si>
  <si>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</si>
  <si>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</si>
  <si>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</si>
  <si>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</si>
  <si>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</si>
  <si>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</si>
  <si>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</si>
  <si>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</si>
  <si>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</si>
  <si>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</si>
  <si>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</si>
  <si>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</si>
  <si>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</si>
  <si>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</si>
  <si>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</si>
  <si>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</si>
  <si>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</si>
  <si>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</si>
  <si>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</si>
  <si>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</si>
  <si>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</si>
  <si>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</si>
  <si>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</si>
  <si>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</si>
  <si>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</si>
  <si>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</si>
  <si>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</si>
  <si>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</si>
  <si>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</si>
  <si>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</si>
  <si>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</si>
  <si>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</si>
  <si>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</si>
  <si>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</si>
  <si>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</si>
  <si>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</si>
  <si>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</si>
  <si>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</si>
  <si>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</si>
  <si>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</si>
  <si>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</si>
  <si>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</si>
  <si>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</si>
  <si>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</si>
  <si>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</si>
  <si>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</si>
  <si>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</si>
  <si>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</si>
  <si>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</si>
  <si>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</si>
  <si>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</si>
  <si>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</si>
  <si>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</si>
  <si>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</si>
  <si>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</si>
  <si>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</si>
  <si>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</si>
  <si>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</si>
  <si>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</si>
  <si>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</si>
  <si>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</si>
  <si>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</si>
  <si>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</si>
  <si>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</si>
  <si>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</si>
  <si>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</si>
  <si>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</si>
  <si>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</si>
  <si>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</si>
  <si>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</si>
  <si>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</si>
  <si>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</si>
  <si>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</si>
  <si>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</si>
  <si>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</si>
  <si>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</si>
  <si>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</si>
  <si>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</si>
  <si>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</si>
  <si>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</si>
  <si>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</si>
  <si>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</si>
  <si>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</si>
  <si>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</si>
  <si>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</si>
  <si>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</si>
  <si>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</si>
  <si>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</si>
  <si>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</si>
  <si>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</si>
  <si>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</si>
  <si>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</si>
  <si>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</si>
  <si>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</si>
  <si>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</si>
  <si>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</si>
  <si>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</si>
  <si>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</si>
  <si>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</si>
  <si>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</si>
  <si>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</si>
  <si>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</si>
  <si>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</si>
  <si>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</si>
  <si>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</si>
  <si>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</si>
  <si>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</si>
  <si>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</si>
  <si>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</si>
  <si>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</si>
  <si>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</si>
  <si>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</si>
  <si>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</si>
  <si>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</si>
  <si>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</si>
  <si>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</si>
  <si>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</si>
  <si>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</si>
  <si>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</si>
  <si>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</si>
  <si>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</si>
  <si>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</si>
  <si>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</si>
  <si>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</si>
  <si>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</si>
  <si>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</si>
  <si>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</si>
  <si>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</si>
  <si>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</si>
  <si>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</si>
  <si>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</si>
  <si>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</si>
  <si>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</si>
  <si>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</si>
  <si>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</si>
  <si>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</si>
  <si>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</si>
  <si>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</si>
  <si>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</si>
  <si>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</si>
  <si>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</si>
  <si>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</si>
  <si>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</si>
  <si>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</si>
  <si>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</si>
  <si>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</si>
  <si>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</si>
  <si>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</si>
  <si>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</si>
  <si>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</si>
  <si>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</si>
  <si>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</si>
  <si>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</si>
  <si>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</si>
  <si>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</si>
  <si>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</si>
  <si>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</si>
  <si>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</si>
  <si>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</si>
  <si>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</si>
  <si>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</si>
  <si>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</si>
  <si>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</si>
  <si>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</si>
  <si>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</si>
  <si>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</si>
  <si>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</si>
  <si>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</si>
  <si>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</si>
  <si>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</si>
  <si>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</si>
  <si>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</si>
  <si>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</si>
  <si>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</si>
  <si>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</si>
  <si>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</si>
  <si>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</si>
  <si>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</si>
  <si>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</si>
  <si>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</si>
  <si>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</si>
  <si>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</si>
  <si>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</si>
  <si>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</si>
  <si>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</si>
  <si>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</si>
  <si>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</si>
  <si>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</si>
  <si>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</si>
  <si>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</si>
  <si>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</si>
  <si>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</si>
  <si>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</si>
  <si>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</si>
  <si>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</si>
  <si>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</si>
  <si>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</si>
  <si>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</si>
  <si>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</si>
  <si>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</si>
  <si>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</si>
  <si>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</si>
  <si>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</si>
  <si>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</si>
  <si>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</si>
  <si>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</si>
  <si>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</si>
  <si>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</si>
  <si>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</si>
  <si>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</si>
  <si>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</si>
  <si>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</si>
  <si>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</si>
  <si>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</si>
  <si>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</si>
  <si>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</si>
  <si>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</si>
  <si>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</si>
  <si>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</si>
  <si>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</si>
  <si>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</si>
  <si>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</si>
  <si>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</si>
  <si>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</si>
  <si>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</si>
  <si>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</si>
  <si>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</si>
  <si>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</si>
  <si>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</si>
  <si>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</si>
  <si>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</si>
  <si>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</si>
  <si>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</si>
  <si>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</si>
  <si>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</si>
  <si>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</si>
  <si>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</si>
  <si>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</si>
  <si>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</si>
  <si>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</si>
  <si>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</si>
  <si>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</si>
  <si>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</si>
  <si>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</si>
  <si>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</si>
  <si>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</si>
  <si>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</si>
  <si>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</si>
  <si>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</si>
  <si>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</si>
  <si>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</si>
  <si>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</si>
  <si>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</si>
  <si>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</si>
  <si>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</si>
  <si>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</si>
  <si>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</si>
  <si>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</si>
  <si>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</si>
  <si>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</si>
  <si>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</si>
  <si>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</si>
  <si>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</si>
  <si>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</si>
  <si>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</si>
  <si>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</si>
  <si>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</si>
  <si>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</si>
  <si>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</si>
  <si>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</si>
  <si>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</si>
  <si>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</si>
  <si>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</si>
  <si>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</si>
  <si>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</si>
  <si>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</si>
  <si>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</si>
  <si>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</si>
  <si>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</si>
  <si>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</si>
  <si>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</si>
  <si>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</si>
  <si>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</si>
  <si>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</si>
  <si>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</si>
  <si>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</si>
  <si>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</si>
  <si>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</si>
  <si>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</si>
  <si>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</si>
  <si>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</si>
  <si>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</si>
  <si>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</si>
  <si>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</si>
  <si>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</si>
  <si>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</si>
  <si>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</si>
  <si>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</si>
  <si>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</si>
  <si>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</si>
  <si>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</si>
  <si>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</si>
  <si>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</si>
  <si>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</si>
  <si>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</si>
  <si>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</si>
  <si>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</si>
  <si>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</si>
  <si>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</si>
  <si>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</si>
  <si>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</si>
  <si>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</si>
  <si>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</si>
  <si>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</si>
  <si>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</si>
  <si>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</si>
  <si>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</si>
  <si>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</si>
  <si>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</si>
  <si>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</si>
  <si>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</si>
  <si>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</si>
  <si>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</si>
  <si>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</si>
  <si>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</si>
  <si>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</si>
  <si>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</si>
  <si>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</si>
  <si>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</si>
  <si>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</si>
  <si>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</si>
  <si>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</si>
  <si>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</si>
  <si>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</si>
  <si>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</si>
  <si>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</si>
  <si>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</si>
  <si>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</si>
  <si>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</si>
  <si>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</si>
  <si>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</si>
  <si>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</si>
  <si>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</si>
  <si>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</si>
  <si>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</si>
  <si>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</si>
  <si>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</si>
  <si>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</si>
  <si>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</si>
  <si>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</si>
  <si>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</si>
  <si>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</si>
  <si>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</si>
  <si>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</si>
  <si>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</si>
  <si>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</si>
  <si>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</si>
  <si>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</si>
  <si>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</si>
  <si>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</si>
  <si>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</si>
  <si>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</si>
  <si>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</si>
  <si>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</si>
  <si>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</si>
  <si>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</si>
  <si>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</si>
  <si>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</si>
  <si>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</si>
  <si>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</si>
  <si>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</si>
  <si>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</si>
  <si>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</si>
  <si>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</si>
  <si>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</si>
  <si>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</si>
  <si>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</si>
  <si>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</si>
  <si>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</si>
  <si>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</si>
  <si>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</si>
  <si>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</si>
  <si>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</si>
  <si>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</si>
  <si>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</si>
  <si>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</si>
  <si>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</si>
  <si>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</si>
  <si>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</si>
  <si>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</si>
  <si>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</si>
  <si>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</si>
  <si>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</si>
  <si>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</si>
  <si>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</si>
  <si>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</si>
  <si>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</si>
  <si>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</si>
  <si>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</si>
  <si>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</si>
  <si>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</si>
  <si>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</si>
  <si>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</si>
  <si>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</si>
  <si>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</si>
  <si>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</si>
  <si>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</si>
  <si>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</si>
  <si>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</si>
  <si>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</si>
  <si>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</si>
  <si>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</si>
  <si>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</si>
  <si>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</si>
  <si>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</si>
  <si>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</si>
  <si>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</si>
  <si>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</si>
  <si>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</si>
  <si>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</si>
  <si>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</si>
  <si>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</si>
  <si>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</si>
  <si>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</si>
  <si>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</si>
  <si>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</si>
  <si>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</si>
  <si>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</si>
  <si>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</si>
  <si>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</si>
  <si>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</si>
  <si>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</si>
  <si>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</si>
  <si>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</si>
  <si>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</si>
  <si>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</si>
  <si>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</si>
  <si>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</si>
  <si>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</si>
  <si>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</si>
  <si>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</si>
  <si>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</si>
  <si>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</si>
  <si>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</si>
  <si>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</si>
  <si>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</si>
  <si>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</si>
  <si>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</si>
  <si>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</si>
  <si>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</si>
  <si>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</si>
  <si>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</si>
  <si>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</si>
  <si>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</si>
  <si>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</si>
  <si>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</si>
  <si>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</si>
  <si>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</si>
  <si>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</si>
  <si>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</si>
  <si>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</si>
  <si>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</si>
  <si>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</si>
  <si>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</si>
  <si>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</si>
  <si>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</si>
  <si>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</si>
  <si>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</si>
  <si>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</si>
  <si>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</si>
  <si>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</si>
  <si>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</si>
  <si>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</si>
  <si>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</si>
  <si>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</si>
  <si>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</si>
  <si>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</si>
  <si>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</si>
  <si>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</si>
  <si>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</si>
  <si>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</si>
  <si>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</si>
  <si>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</si>
  <si>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</si>
  <si>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</si>
  <si>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</si>
  <si>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</si>
  <si>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</si>
  <si>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</si>
  <si>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</si>
  <si>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</si>
  <si>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</si>
  <si>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</si>
  <si>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</si>
  <si>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</si>
  <si>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</si>
  <si>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</si>
  <si>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</si>
  <si>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</si>
  <si>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</si>
  <si>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</si>
  <si>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</si>
  <si>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</si>
  <si>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</si>
  <si>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</si>
  <si>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</si>
  <si>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</si>
  <si>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</si>
  <si>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</si>
  <si>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</si>
  <si>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</si>
  <si>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</si>
  <si>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</si>
  <si>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</si>
  <si>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</si>
  <si>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</si>
  <si>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</si>
  <si>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</si>
  <si>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</si>
  <si>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</si>
  <si>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</si>
  <si>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</si>
  <si>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</si>
  <si>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</si>
  <si>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</si>
  <si>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</si>
  <si>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</si>
  <si>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</si>
  <si>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</si>
  <si>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</si>
  <si>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</si>
  <si>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</si>
  <si>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</si>
  <si>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</si>
  <si>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</si>
  <si>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</si>
  <si>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</si>
  <si>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</si>
  <si>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</si>
  <si>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</si>
  <si>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</si>
  <si>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</si>
  <si>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</si>
  <si>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</si>
  <si>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</si>
  <si>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</si>
  <si>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</si>
  <si>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</si>
  <si>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</si>
  <si>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</si>
  <si>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</si>
  <si>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</si>
  <si>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</si>
  <si>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</si>
  <si>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</si>
  <si>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</si>
  <si>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</si>
  <si>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</si>
  <si>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</si>
  <si>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</si>
  <si>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</si>
  <si>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</si>
  <si>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</si>
  <si>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</si>
  <si>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</si>
  <si>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</si>
  <si>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</si>
  <si>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</si>
  <si>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</si>
  <si>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</si>
  <si>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</si>
  <si>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</si>
  <si>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</si>
  <si>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</si>
  <si>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</si>
  <si>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</si>
  <si>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</si>
  <si>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</si>
  <si>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</si>
  <si>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</si>
  <si>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</si>
  <si>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</si>
  <si>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</si>
  <si>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</si>
  <si>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</si>
  <si>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</si>
  <si>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</si>
  <si>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</si>
  <si>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</si>
  <si>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</si>
  <si>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</si>
  <si>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</si>
  <si>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</si>
  <si>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</si>
  <si>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</si>
  <si>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</si>
  <si>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</si>
  <si>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</si>
  <si>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</si>
  <si>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</si>
  <si>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</si>
  <si>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</si>
  <si>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</si>
  <si>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</si>
  <si>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</si>
  <si>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</si>
  <si>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</si>
  <si>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</si>
  <si>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</si>
  <si>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</si>
  <si>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</si>
  <si>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</si>
  <si>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</si>
  <si>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</si>
  <si>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</si>
  <si>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</si>
  <si>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</si>
  <si>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</si>
  <si>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</si>
  <si>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</si>
  <si>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</si>
  <si>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</si>
  <si>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</si>
  <si>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</si>
  <si>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</si>
  <si>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</si>
  <si>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</si>
  <si>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</si>
  <si>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</si>
  <si>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</si>
  <si>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</si>
  <si>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</si>
  <si>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</si>
  <si>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</si>
  <si>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</si>
  <si>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</si>
  <si>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</si>
  <si>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</si>
  <si>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</si>
  <si>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</si>
  <si>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</si>
  <si>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</si>
  <si>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</si>
  <si>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</si>
  <si>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</si>
  <si>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</si>
  <si>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</si>
  <si>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</si>
  <si>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</si>
  <si>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</si>
  <si>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</si>
  <si>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</si>
  <si>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</si>
  <si>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</si>
  <si>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</si>
  <si>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</si>
  <si>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</si>
  <si>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</si>
  <si>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</si>
  <si>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</si>
  <si>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</si>
  <si>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</si>
  <si>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</si>
  <si>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</si>
  <si>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</si>
  <si>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</si>
  <si>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</si>
  <si>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</si>
  <si>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</si>
  <si>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</si>
  <si>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</si>
  <si>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</si>
  <si>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</si>
  <si>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</si>
  <si>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</si>
  <si>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</si>
  <si>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</si>
  <si>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</si>
  <si>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</si>
  <si>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</si>
  <si>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</si>
  <si>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</si>
  <si>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</si>
  <si>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</si>
  <si>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</si>
  <si>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</si>
  <si>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</si>
  <si>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</si>
  <si>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</si>
  <si>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</si>
  <si>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</si>
  <si>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</si>
  <si>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</si>
  <si>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</si>
  <si>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</si>
  <si>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</si>
  <si>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</si>
  <si>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</si>
  <si>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</si>
  <si>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</si>
  <si>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</si>
  <si>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</si>
  <si>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</si>
  <si>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</si>
  <si>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</si>
  <si>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</si>
  <si>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</si>
  <si>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</si>
  <si>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</si>
  <si>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</si>
  <si>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</si>
  <si>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</si>
  <si>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</si>
  <si>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</si>
  <si>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</si>
  <si>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</si>
  <si>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</si>
  <si>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</si>
  <si>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</si>
  <si>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</si>
  <si>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</si>
  <si>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</si>
  <si>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</si>
  <si>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</si>
  <si>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</si>
  <si>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</si>
  <si>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</si>
  <si>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</si>
  <si>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</si>
  <si>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</si>
  <si>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</si>
  <si>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</si>
  <si>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</si>
  <si>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</si>
  <si>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</si>
  <si>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</si>
  <si>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</si>
  <si>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</si>
  <si>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</si>
  <si>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</si>
  <si>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</si>
  <si>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</si>
  <si>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</si>
  <si>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</si>
  <si>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</si>
  <si>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</si>
  <si>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</si>
  <si>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</si>
  <si>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</si>
  <si>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</si>
  <si>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</si>
  <si>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</si>
  <si>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</si>
  <si>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</si>
  <si>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</si>
  <si>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</si>
  <si>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</si>
  <si>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</si>
  <si>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</si>
  <si>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</si>
  <si>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</si>
  <si>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</si>
  <si>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</si>
  <si>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</si>
  <si>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</si>
  <si>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</si>
  <si>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</si>
  <si>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</si>
  <si>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</si>
  <si>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</si>
  <si>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</si>
  <si>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</si>
  <si>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</si>
  <si>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</si>
  <si>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</si>
  <si>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</si>
  <si>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</si>
  <si>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</si>
  <si>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</si>
  <si>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</si>
  <si>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</si>
  <si>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</si>
  <si>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</si>
  <si>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</si>
  <si>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</si>
  <si>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</si>
  <si>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</si>
  <si>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</si>
  <si>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</si>
  <si>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</si>
  <si>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</si>
  <si>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</si>
  <si>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</si>
  <si>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</si>
  <si>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</si>
  <si>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</si>
  <si>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</si>
  <si>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</si>
  <si>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</si>
  <si>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</si>
  <si>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</si>
  <si>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</si>
  <si>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</si>
  <si>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</si>
  <si>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</si>
  <si>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</si>
  <si>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</si>
  <si>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</si>
  <si>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</si>
  <si>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</si>
  <si>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</si>
  <si>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</si>
  <si>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</si>
  <si>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</si>
  <si>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</si>
  <si>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</si>
  <si>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</si>
  <si>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</si>
  <si>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</si>
  <si>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</si>
  <si>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</si>
  <si>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</si>
  <si>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</si>
  <si>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</si>
  <si>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</si>
  <si>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</si>
  <si>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</si>
  <si>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</si>
  <si>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</si>
  <si>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</si>
  <si>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</si>
  <si>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</si>
  <si>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</si>
  <si>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</si>
  <si>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</si>
  <si>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</si>
  <si>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</si>
  <si>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</si>
  <si>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</si>
  <si>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</si>
  <si>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</si>
  <si>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</si>
  <si>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</si>
  <si>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</si>
  <si>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</si>
  <si>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</si>
  <si>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</si>
  <si>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</si>
  <si>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</si>
  <si>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</si>
  <si>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</si>
  <si>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</si>
  <si>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</si>
  <si>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</si>
  <si>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</si>
  <si>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</si>
  <si>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</si>
  <si>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</si>
  <si>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</si>
  <si>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</si>
  <si>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</si>
  <si>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</si>
  <si>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</si>
  <si>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</si>
  <si>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</si>
  <si>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</si>
  <si>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</si>
  <si>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</si>
  <si>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</si>
  <si>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</si>
  <si>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</si>
  <si>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</si>
  <si>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</si>
  <si>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</si>
  <si>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</si>
  <si>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</si>
  <si>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</si>
  <si>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</si>
  <si>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</si>
  <si>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</si>
  <si>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</si>
  <si>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</si>
  <si>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</si>
  <si>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</si>
  <si>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</si>
  <si>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</si>
  <si>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</si>
  <si>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</si>
  <si>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</si>
  <si>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</si>
  <si>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</si>
  <si>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</si>
  <si>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</si>
  <si>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</si>
  <si>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</si>
  <si>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</si>
  <si>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</si>
  <si>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</si>
  <si>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</si>
  <si>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</si>
  <si>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</si>
  <si>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</si>
  <si>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</si>
  <si>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</si>
  <si>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</si>
  <si>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</si>
  <si>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</si>
  <si>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</si>
  <si>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</si>
  <si>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</si>
  <si>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</si>
  <si>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</si>
  <si>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</si>
  <si>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</si>
  <si>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</si>
  <si>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</si>
  <si>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</si>
  <si>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</si>
  <si>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</si>
  <si>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</si>
  <si>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</si>
  <si>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</si>
  <si>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</si>
  <si>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</si>
  <si>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</si>
  <si>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</si>
  <si>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</si>
  <si>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</si>
  <si>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</si>
  <si>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</si>
  <si>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</si>
  <si>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</si>
  <si>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</si>
  <si>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</si>
  <si>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</si>
  <si>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</si>
  <si>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</si>
  <si>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</si>
  <si>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</si>
  <si>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</si>
  <si>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</si>
  <si>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</si>
  <si>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</si>
  <si>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</si>
  <si>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</si>
  <si>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</si>
  <si>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</si>
  <si>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</si>
  <si>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</si>
  <si>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</si>
  <si>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</si>
  <si>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</si>
  <si>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</si>
  <si>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</si>
  <si>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</si>
  <si>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</si>
  <si>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</si>
  <si>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</si>
  <si>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</si>
  <si>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</si>
  <si>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</si>
  <si>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</si>
  <si>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</si>
  <si>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</si>
  <si>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</si>
  <si>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</si>
  <si>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</si>
  <si>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</si>
  <si>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</si>
  <si>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</si>
  <si>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</si>
  <si>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</si>
  <si>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</si>
  <si>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</si>
  <si>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</si>
  <si>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</si>
  <si>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</si>
  <si>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</si>
  <si>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</si>
  <si>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</si>
  <si>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</si>
  <si>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</si>
  <si>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</si>
  <si>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</si>
  <si>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</si>
  <si>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</si>
  <si>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</si>
  <si>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</si>
  <si>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</si>
  <si>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</si>
  <si>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</si>
  <si>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</si>
  <si>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</si>
  <si>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</si>
  <si>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</si>
  <si>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</si>
  <si>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</si>
  <si>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</si>
  <si>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</si>
  <si>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</si>
  <si>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</si>
  <si>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</si>
  <si>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</si>
  <si>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</si>
  <si>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</si>
  <si>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</si>
  <si>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</si>
  <si>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</si>
  <si>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</si>
  <si>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</si>
  <si>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</si>
  <si>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</si>
  <si>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</si>
  <si>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</si>
  <si>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</si>
  <si>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</si>
  <si>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</si>
  <si>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</si>
  <si>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</si>
  <si>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</si>
  <si>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</si>
  <si>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</si>
  <si>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</si>
  <si>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</si>
  <si>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</si>
  <si>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</si>
  <si>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</si>
  <si>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</si>
  <si>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</si>
  <si>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</si>
  <si>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</si>
  <si>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</si>
  <si>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</si>
  <si>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</si>
  <si>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</si>
  <si>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</si>
  <si>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</si>
  <si>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</si>
  <si>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</si>
  <si>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</si>
  <si>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</si>
  <si>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</si>
  <si>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</si>
  <si>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</si>
  <si>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</si>
  <si>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</si>
  <si>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</si>
  <si>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</si>
  <si>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</si>
  <si>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</si>
  <si>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</si>
  <si>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</si>
  <si>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</si>
  <si>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</si>
  <si>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</si>
  <si>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</si>
  <si>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</si>
  <si>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</si>
  <si>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</si>
  <si>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</si>
  <si>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</si>
  <si>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</si>
  <si>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</si>
  <si>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</si>
  <si>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</si>
  <si>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</si>
  <si>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</si>
  <si>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</si>
  <si>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</si>
  <si>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</si>
  <si>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</si>
  <si>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</si>
  <si>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</si>
  <si>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</si>
  <si>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</si>
  <si>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</si>
  <si>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</si>
  <si>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</si>
  <si>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</si>
  <si>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</si>
  <si>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</si>
  <si>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</si>
  <si>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</si>
  <si>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</si>
  <si>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</si>
  <si>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</si>
  <si>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</si>
  <si>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</si>
  <si>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</si>
  <si>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</si>
  <si>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</si>
  <si>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</si>
  <si>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</si>
  <si>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</si>
  <si>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</si>
  <si>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</si>
  <si>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</si>
  <si>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</si>
  <si>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</si>
  <si>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</si>
  <si>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</si>
  <si>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</si>
  <si>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</si>
  <si>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</si>
  <si>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</si>
  <si>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</si>
  <si>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</si>
  <si>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</si>
  <si>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</si>
  <si>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</si>
  <si>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</si>
  <si>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</si>
  <si>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</si>
  <si>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</si>
  <si>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</si>
  <si>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</si>
  <si>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</si>
  <si>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</si>
  <si>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</si>
  <si>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</si>
  <si>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</si>
  <si>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</si>
  <si>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</si>
  <si>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</si>
  <si>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</si>
  <si>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</si>
  <si>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</si>
  <si>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</si>
  <si>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</si>
  <si>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</si>
  <si>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</si>
  <si>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</si>
  <si>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</si>
  <si>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</si>
  <si>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</si>
  <si>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</si>
  <si>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</si>
  <si>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</si>
  <si>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</si>
  <si>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</si>
  <si>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</si>
  <si>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</si>
  <si>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</si>
  <si>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</si>
  <si>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</si>
  <si>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</si>
  <si>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</si>
  <si>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</si>
  <si>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</si>
  <si>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</si>
  <si>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</si>
  <si>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</si>
  <si>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</si>
  <si>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</si>
  <si>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</si>
  <si>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</si>
  <si>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</si>
  <si>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</si>
  <si>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</si>
  <si>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</si>
  <si>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</si>
  <si>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</si>
  <si>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</si>
  <si>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</si>
  <si>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</si>
  <si>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</si>
  <si>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</si>
  <si>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</si>
  <si>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</si>
  <si>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</si>
  <si>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</si>
  <si>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</si>
  <si>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</si>
  <si>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</si>
  <si>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</si>
  <si>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</si>
  <si>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</si>
  <si>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</si>
  <si>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</si>
  <si>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</si>
  <si>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</si>
  <si>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</si>
  <si>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</si>
  <si>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</si>
  <si>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</si>
  <si>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</si>
  <si>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</si>
  <si>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</si>
  <si>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</si>
  <si>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</si>
  <si>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</si>
  <si>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</si>
  <si>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</si>
  <si>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</si>
  <si>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</si>
  <si>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</si>
  <si>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</si>
  <si>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</si>
  <si>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</si>
  <si>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</si>
  <si>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</si>
  <si>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</si>
  <si>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</si>
  <si>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</si>
  <si>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</si>
  <si>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</si>
  <si>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</si>
  <si>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</si>
  <si>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</si>
  <si>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</si>
  <si>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</si>
  <si>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</si>
  <si>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</si>
  <si>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</si>
  <si>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</si>
  <si>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</si>
  <si>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</si>
  <si>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</si>
  <si>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</si>
  <si>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</si>
  <si>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</si>
  <si>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</si>
  <si>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</si>
  <si>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</si>
  <si>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</si>
  <si>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</si>
  <si>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</si>
  <si>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</si>
  <si>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</si>
  <si>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</si>
  <si>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</si>
  <si>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</si>
  <si>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</si>
  <si>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</si>
  <si>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</si>
  <si>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</si>
  <si>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</si>
  <si>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</si>
  <si>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</si>
  <si>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</si>
  <si>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</si>
  <si>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</si>
  <si>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</si>
  <si>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</si>
  <si>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</si>
  <si>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</si>
  <si>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</si>
  <si>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</si>
  <si>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</si>
  <si>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</si>
  <si>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</si>
  <si>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</si>
  <si>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</si>
  <si>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</si>
  <si>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</si>
  <si>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</si>
  <si>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</si>
  <si>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</si>
  <si>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</si>
  <si>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</si>
  <si>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</si>
  <si>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</si>
  <si>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</si>
  <si>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</si>
  <si>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</si>
  <si>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</si>
  <si>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</si>
  <si>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</si>
  <si>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</si>
  <si>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</si>
  <si>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</si>
  <si>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</si>
  <si>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</si>
  <si>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</si>
  <si>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</si>
  <si>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</si>
  <si>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</si>
  <si>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</si>
  <si>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</si>
  <si>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</si>
  <si>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</si>
  <si>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</si>
  <si>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</si>
  <si>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</si>
  <si>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</si>
  <si>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</si>
  <si>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</si>
  <si>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</si>
  <si>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</si>
  <si>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</si>
  <si>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</si>
  <si>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</si>
  <si>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</si>
  <si>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</si>
  <si>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</si>
  <si>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</si>
  <si>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</si>
  <si>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</si>
  <si>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</si>
  <si>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</si>
  <si>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</si>
  <si>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</si>
  <si>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</si>
  <si>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</si>
  <si>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</si>
  <si>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</si>
  <si>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</si>
  <si>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</si>
  <si>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</si>
  <si>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</si>
  <si>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</si>
  <si>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</si>
  <si>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</si>
  <si>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</si>
  <si>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</si>
  <si>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</si>
  <si>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</si>
  <si>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</si>
  <si>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</si>
  <si>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</si>
  <si>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</si>
  <si>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</si>
  <si>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</si>
  <si>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</si>
  <si>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</si>
  <si>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</si>
  <si>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</si>
  <si>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</si>
  <si>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</si>
  <si>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</si>
  <si>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</si>
  <si>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</si>
  <si>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</si>
  <si>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</si>
  <si>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</si>
  <si>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</si>
  <si>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</si>
  <si>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</si>
  <si>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</si>
  <si>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</si>
  <si>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</si>
  <si>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</si>
  <si>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</si>
  <si>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</si>
  <si>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</si>
  <si>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</si>
  <si>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</si>
  <si>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</si>
  <si>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</si>
  <si>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</si>
  <si>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</si>
  <si>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</si>
  <si>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</si>
  <si>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</si>
  <si>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</si>
  <si>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</si>
  <si>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</si>
  <si>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</si>
  <si>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</si>
  <si>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</si>
  <si>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</si>
  <si>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</si>
  <si>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</si>
  <si>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</si>
  <si>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</si>
  <si>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</si>
  <si>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</si>
  <si>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</si>
  <si>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</si>
  <si>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</si>
  <si>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</si>
  <si>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</si>
  <si>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</si>
  <si>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</si>
  <si>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</si>
  <si>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</si>
  <si>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</si>
  <si>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</si>
  <si>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</si>
  <si>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</si>
  <si>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</si>
  <si>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</si>
  <si>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</si>
  <si>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</si>
  <si>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</si>
  <si>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</si>
  <si>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</si>
  <si>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</si>
  <si>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</si>
  <si>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</si>
  <si>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</si>
  <si>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</si>
  <si>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</si>
  <si>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</si>
  <si>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</si>
  <si>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</si>
  <si>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</si>
  <si>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</si>
  <si>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</si>
  <si>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</si>
  <si>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</si>
  <si>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</si>
  <si>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</si>
  <si>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</si>
  <si>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</si>
  <si>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</si>
  <si>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</si>
  <si>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</si>
  <si>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</si>
  <si>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</si>
  <si>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</si>
  <si>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</si>
  <si>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</si>
  <si>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</si>
  <si>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</si>
  <si>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</si>
  <si>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</si>
  <si>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</si>
  <si>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</si>
  <si>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</si>
  <si>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</si>
  <si>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</si>
  <si>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</si>
  <si>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</si>
  <si>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</si>
  <si>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</si>
  <si>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</si>
  <si>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</si>
  <si>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</si>
  <si>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</si>
  <si>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</si>
  <si>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</si>
  <si>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</si>
  <si>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</si>
  <si>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</si>
  <si>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</si>
  <si>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</si>
  <si>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</si>
  <si>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</si>
  <si>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</si>
  <si>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</si>
  <si>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</si>
  <si>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</si>
  <si>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</si>
  <si>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</si>
  <si>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</si>
  <si>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</si>
  <si>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</si>
  <si>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</si>
  <si>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</si>
  <si>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</si>
  <si>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</si>
  <si>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</si>
  <si>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</si>
  <si>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</si>
  <si>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</si>
  <si>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</si>
  <si>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</si>
  <si>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</si>
  <si>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</si>
  <si>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</si>
  <si>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</si>
  <si>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</si>
  <si>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</si>
  <si>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</si>
  <si>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</si>
  <si>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</si>
  <si>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</si>
  <si>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</si>
  <si>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</si>
  <si>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</si>
  <si>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</si>
  <si>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</si>
  <si>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</si>
  <si>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</si>
  <si>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</si>
  <si>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</si>
  <si>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</si>
  <si>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</si>
  <si>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</si>
  <si>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</si>
  <si>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</si>
  <si>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</si>
  <si>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</si>
  <si>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</si>
  <si>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</si>
  <si>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</si>
  <si>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</si>
  <si>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</si>
  <si>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</si>
  <si>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</si>
  <si>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</si>
  <si>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</si>
  <si>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</si>
  <si>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</si>
  <si>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</si>
  <si>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</si>
  <si>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</si>
  <si>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</si>
  <si>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</si>
  <si>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</si>
  <si>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</si>
  <si>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</si>
  <si>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</si>
  <si>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</si>
  <si>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</si>
  <si>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</si>
  <si>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</si>
  <si>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</si>
  <si>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</si>
  <si>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</si>
  <si>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</si>
  <si>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</si>
  <si>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</si>
  <si>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</si>
  <si>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</si>
  <si>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</si>
  <si>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</si>
  <si>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</si>
  <si>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</si>
  <si>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</si>
  <si>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</si>
  <si>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</si>
  <si>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</si>
  <si>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</si>
  <si>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</si>
  <si>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</si>
  <si>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</si>
  <si>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</si>
  <si>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</si>
  <si>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</si>
  <si>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</si>
  <si>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</si>
  <si>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</si>
  <si>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</si>
  <si>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</si>
  <si>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</si>
  <si>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</si>
  <si>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</si>
  <si>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</si>
  <si>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</si>
  <si>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</si>
  <si>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</si>
  <si>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</si>
  <si>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</si>
  <si>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</si>
  <si>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</si>
  <si>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</si>
  <si>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</si>
  <si>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</si>
  <si>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</si>
  <si>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</si>
  <si>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</si>
  <si>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</si>
  <si>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</si>
  <si>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</si>
  <si>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</si>
  <si>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</si>
  <si>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</si>
  <si>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</si>
  <si>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</si>
  <si>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</si>
  <si>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</si>
  <si>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</si>
  <si>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</si>
  <si>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</si>
  <si>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</si>
  <si>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</si>
  <si>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</si>
  <si>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</si>
  <si>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</si>
  <si>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</si>
  <si>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</si>
  <si>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</si>
  <si>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</si>
  <si>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</si>
  <si>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</si>
  <si>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</si>
  <si>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</si>
  <si>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</si>
  <si>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</si>
  <si>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</si>
  <si>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</si>
  <si>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</si>
  <si>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</si>
  <si>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</si>
  <si>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</si>
  <si>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</si>
  <si>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</si>
  <si>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</si>
  <si>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</si>
  <si>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</si>
  <si>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</si>
  <si>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</si>
  <si>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</si>
  <si>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</si>
  <si>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</si>
  <si>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</si>
  <si>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</si>
  <si>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</si>
  <si>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</si>
  <si>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</si>
  <si>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</si>
  <si>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</si>
  <si>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</si>
  <si>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</si>
  <si>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</si>
  <si>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</si>
  <si>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</si>
  <si>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</si>
  <si>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</si>
  <si>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</si>
  <si>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</si>
  <si>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</si>
  <si>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</si>
  <si>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</si>
  <si>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</si>
  <si>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</si>
  <si>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</si>
  <si>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</si>
  <si>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</si>
  <si>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</si>
  <si>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</si>
  <si>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</si>
  <si>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</si>
  <si>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</si>
  <si>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</si>
  <si>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</si>
  <si>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</si>
  <si>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</si>
  <si>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</si>
  <si>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</si>
  <si>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</si>
  <si>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</si>
  <si>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</si>
  <si>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</si>
  <si>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</si>
  <si>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</si>
  <si>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</si>
  <si>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</si>
  <si>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</si>
  <si>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</si>
  <si>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</si>
  <si>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</si>
  <si>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</si>
  <si>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</si>
  <si>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</si>
  <si>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</si>
  <si>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</si>
  <si>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</si>
  <si>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</si>
  <si>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</si>
  <si>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</si>
  <si>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</si>
  <si>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</si>
  <si>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</si>
  <si>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</si>
  <si>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</si>
  <si>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</si>
  <si>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</si>
  <si>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</si>
  <si>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</si>
  <si>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</si>
  <si>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</si>
  <si>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</si>
  <si>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</si>
  <si>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</si>
  <si>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</si>
  <si>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</si>
  <si>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</si>
  <si>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</si>
  <si>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</si>
  <si>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</si>
  <si>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</si>
  <si>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</si>
  <si>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</si>
  <si>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</si>
  <si>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</si>
  <si>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</si>
  <si>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</si>
  <si>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</si>
  <si>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</si>
  <si>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</si>
  <si>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</si>
  <si>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</si>
  <si>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</si>
  <si>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</si>
  <si>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</si>
  <si>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</si>
  <si>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</si>
  <si>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</si>
  <si>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</si>
  <si>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</si>
  <si>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</si>
  <si>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</si>
  <si>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</si>
  <si>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</si>
  <si>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</si>
  <si>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</si>
  <si>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</si>
  <si>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</si>
  <si>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</si>
  <si>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</si>
  <si>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</si>
  <si>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</si>
  <si>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</si>
  <si>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</si>
  <si>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</si>
  <si>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</si>
  <si>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</si>
  <si>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</si>
  <si>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</si>
  <si>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</si>
  <si>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</si>
  <si>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</si>
  <si>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</si>
  <si>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</si>
  <si>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</si>
  <si>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</si>
  <si>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</si>
  <si>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</si>
  <si>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</si>
  <si>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</si>
  <si>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</si>
  <si>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</si>
  <si>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</si>
  <si>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</si>
  <si>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</si>
  <si>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</si>
  <si>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</si>
  <si>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</si>
  <si>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</si>
  <si>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</si>
  <si>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</si>
  <si>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</si>
  <si>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</si>
  <si>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</si>
  <si>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</si>
  <si>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</si>
  <si>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</si>
  <si>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</si>
  <si>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</si>
  <si>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</si>
  <si>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</si>
  <si>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</si>
  <si>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</si>
  <si>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</si>
  <si>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</si>
  <si>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</si>
  <si>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</si>
  <si>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</si>
  <si>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</si>
  <si>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</si>
  <si>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</si>
  <si>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</si>
  <si>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</si>
  <si>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</si>
  <si>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</si>
  <si>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</si>
  <si>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</si>
  <si>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</si>
  <si>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</si>
  <si>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</si>
  <si>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</si>
  <si>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</si>
  <si>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</si>
  <si>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</si>
  <si>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</si>
  <si>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</si>
  <si>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</si>
  <si>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</si>
  <si>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</si>
  <si>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</si>
  <si>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</si>
  <si>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</si>
  <si>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</si>
  <si>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</si>
  <si>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</si>
  <si>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</si>
  <si>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</si>
  <si>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</si>
  <si>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</si>
  <si>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</si>
  <si>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</si>
  <si>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</si>
  <si>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</si>
  <si>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</si>
  <si>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</si>
  <si>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</si>
  <si>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</si>
  <si>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</si>
  <si>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</si>
  <si>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</si>
  <si>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</si>
  <si>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</si>
  <si>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</si>
  <si>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</si>
  <si>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</si>
  <si>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</si>
  <si>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</si>
  <si>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</si>
  <si>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</si>
  <si>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</si>
  <si>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</si>
  <si>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</si>
  <si>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</si>
  <si>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</si>
  <si>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</si>
  <si>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</si>
  <si>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</si>
  <si>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</si>
  <si>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</si>
  <si>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</si>
  <si>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</si>
  <si>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</si>
  <si>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</si>
  <si>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</si>
  <si>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</si>
  <si>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</si>
  <si>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</si>
  <si>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</si>
  <si>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</si>
  <si>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</si>
  <si>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</si>
  <si>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</si>
  <si>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</si>
  <si>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</si>
  <si>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</si>
  <si>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</si>
  <si>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</si>
  <si>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</si>
  <si>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</si>
  <si>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</si>
  <si>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</si>
  <si>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</si>
  <si>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</si>
  <si>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</si>
  <si>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</si>
  <si>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</si>
  <si>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</si>
  <si>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</si>
  <si>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</si>
  <si>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</si>
  <si>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</si>
  <si>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</si>
  <si>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</si>
  <si>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</si>
  <si>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</si>
  <si>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</si>
  <si>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</si>
  <si>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</si>
  <si>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</si>
  <si>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</si>
  <si>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</si>
  <si>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</si>
  <si>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</si>
  <si>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</si>
  <si>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</si>
  <si>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</si>
  <si>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</si>
  <si>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</si>
  <si>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</si>
  <si>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</si>
  <si>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</si>
  <si>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</si>
  <si>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</si>
  <si>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</si>
  <si>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</si>
  <si>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</si>
  <si>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</si>
  <si>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</si>
  <si>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</si>
  <si>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</si>
  <si>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</si>
  <si>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</si>
  <si>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</si>
  <si>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</si>
  <si>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</si>
  <si>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</si>
  <si>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</si>
  <si>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</si>
  <si>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</si>
  <si>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</si>
  <si>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</si>
  <si>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</si>
  <si>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</si>
  <si>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</si>
  <si>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</si>
  <si>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</si>
  <si>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</si>
  <si>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</si>
  <si>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</si>
  <si>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</si>
  <si>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</si>
  <si>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</si>
  <si>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</si>
  <si>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</si>
  <si>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</si>
  <si>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</si>
  <si>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</si>
  <si>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</si>
  <si>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</si>
  <si>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</si>
  <si>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</si>
  <si>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</si>
  <si>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</si>
  <si>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</si>
  <si>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</si>
  <si>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</si>
  <si>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</si>
  <si>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</si>
  <si>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</si>
  <si>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</si>
  <si>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</si>
  <si>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</si>
  <si>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</si>
  <si>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</si>
  <si>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</si>
  <si>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</si>
  <si>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</si>
  <si>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</si>
  <si>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</si>
  <si>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</si>
  <si>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</si>
  <si>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</si>
  <si>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</si>
  <si>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</si>
  <si>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</si>
  <si>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</si>
  <si>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</si>
  <si>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</si>
  <si>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</si>
  <si>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</si>
  <si>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</si>
  <si>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</si>
  <si>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</si>
  <si>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</si>
  <si>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</si>
  <si>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</si>
  <si>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</si>
  <si>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</si>
  <si>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</si>
  <si>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</si>
  <si>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</si>
  <si>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</si>
  <si>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</si>
  <si>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</si>
  <si>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</si>
  <si>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</si>
  <si>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</si>
  <si>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</si>
  <si>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</si>
  <si>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</si>
  <si>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</si>
  <si>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</si>
  <si>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</si>
  <si>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</si>
  <si>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</si>
  <si>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</si>
  <si>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</si>
  <si>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</si>
  <si>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</si>
  <si>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</si>
  <si>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</si>
  <si>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</si>
  <si>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</si>
  <si>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</si>
  <si>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</si>
  <si>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</si>
  <si>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</si>
  <si>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</si>
  <si>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</si>
  <si>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</si>
  <si>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</si>
  <si>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</si>
  <si>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</si>
  <si>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</si>
  <si>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</si>
  <si>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</si>
  <si>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</si>
  <si>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</si>
  <si>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</si>
  <si>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</si>
  <si>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</si>
  <si>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</si>
  <si>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</si>
  <si>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</si>
  <si>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</si>
  <si>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</si>
  <si>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</si>
  <si>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</si>
  <si>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</si>
  <si>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</si>
  <si>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</si>
  <si>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</si>
  <si>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</si>
  <si>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</si>
  <si>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</si>
  <si>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</si>
  <si>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</si>
  <si>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</si>
  <si>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</si>
  <si>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</si>
  <si>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</si>
  <si>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</si>
  <si>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</si>
  <si>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</si>
  <si>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</si>
  <si>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</si>
  <si>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</si>
  <si>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</si>
  <si>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</si>
  <si>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</si>
  <si>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</si>
  <si>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</si>
  <si>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</si>
  <si>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</si>
  <si>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</si>
  <si>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</si>
  <si>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</si>
  <si>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</si>
  <si>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</si>
  <si>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</si>
  <si>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</si>
  <si>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</si>
  <si>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</si>
  <si>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</si>
  <si>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</si>
  <si>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</si>
  <si>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</si>
  <si>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</si>
  <si>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</si>
  <si>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</si>
  <si>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</si>
  <si>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</si>
  <si>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</si>
  <si>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</si>
  <si>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</si>
  <si>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</si>
  <si>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</si>
  <si>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</si>
  <si>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</si>
  <si>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</si>
  <si>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</si>
  <si>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</si>
  <si>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</si>
  <si>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</si>
  <si>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</si>
  <si>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</si>
  <si>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</si>
  <si>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</si>
  <si>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</si>
  <si>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</si>
  <si>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</si>
  <si>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</si>
  <si>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</si>
  <si>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</si>
  <si>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</si>
  <si>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</si>
  <si>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</si>
  <si>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</si>
  <si>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</si>
  <si>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</si>
  <si>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</si>
  <si>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</si>
  <si>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</si>
  <si>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</si>
  <si>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</si>
  <si>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</si>
  <si>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</si>
  <si>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</si>
  <si>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</si>
  <si>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</si>
  <si>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</si>
  <si>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</si>
  <si>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</si>
  <si>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</si>
  <si>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</si>
  <si>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</si>
  <si>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</si>
  <si>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</si>
  <si>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</si>
  <si>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</si>
  <si>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</si>
  <si>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</si>
  <si>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</si>
  <si>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</si>
  <si>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</si>
  <si>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</si>
  <si>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</si>
  <si>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</si>
  <si>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</si>
  <si>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</si>
  <si>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</si>
  <si>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</si>
  <si>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</si>
  <si>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</si>
  <si>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</si>
  <si>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</si>
  <si>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</si>
  <si>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</si>
  <si>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</si>
  <si>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</si>
  <si>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</si>
  <si>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</si>
  <si>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</si>
  <si>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</si>
  <si>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</si>
  <si>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</si>
  <si>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</si>
  <si>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</si>
  <si>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</si>
  <si>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</si>
  <si>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</si>
  <si>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</si>
  <si>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</si>
  <si>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</si>
  <si>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</si>
  <si>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</si>
  <si>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</si>
  <si>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</si>
  <si>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</si>
  <si>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</si>
  <si>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</si>
  <si>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</si>
  <si>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</si>
  <si>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</si>
  <si>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</si>
  <si>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</si>
  <si>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</si>
  <si>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</si>
  <si>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</si>
  <si>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</si>
  <si>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</si>
  <si>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</si>
  <si>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</si>
  <si>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</si>
  <si>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</si>
  <si>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</si>
  <si>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</si>
  <si>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</si>
  <si>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</si>
  <si>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</si>
  <si>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</si>
  <si>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</si>
  <si>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</si>
  <si>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</si>
  <si>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</si>
  <si>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</si>
  <si>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</si>
  <si>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</si>
  <si>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</si>
  <si>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</si>
  <si>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</si>
  <si>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</si>
  <si>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</si>
  <si>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</si>
  <si>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</si>
  <si>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</si>
  <si>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</si>
  <si>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</si>
  <si>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</si>
  <si>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</si>
  <si>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</si>
  <si>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</si>
  <si>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</si>
  <si>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</si>
  <si>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</si>
  <si>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</si>
  <si>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</si>
  <si>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</si>
  <si>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</si>
  <si>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</si>
  <si>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</si>
  <si>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</si>
  <si>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</si>
  <si>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</si>
  <si>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</si>
  <si>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</si>
  <si>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</si>
  <si>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</si>
  <si>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</si>
  <si>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</si>
  <si>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</si>
  <si>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</si>
  <si>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</si>
  <si>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</si>
  <si>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</si>
  <si>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</si>
  <si>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</si>
  <si>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</si>
  <si>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</si>
  <si>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</si>
  <si>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</si>
  <si>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</si>
  <si>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</si>
  <si>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</si>
  <si>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</si>
  <si>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</si>
  <si>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</si>
  <si>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</si>
  <si>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</si>
  <si>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</si>
  <si>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</si>
  <si>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</si>
  <si>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</si>
  <si>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</si>
  <si>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</si>
  <si>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</si>
  <si>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</si>
  <si>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</si>
  <si>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</si>
  <si>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</si>
  <si>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</si>
  <si>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</si>
  <si>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</si>
  <si>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</si>
  <si>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</si>
  <si>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</si>
  <si>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</si>
  <si>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</si>
  <si>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</si>
  <si>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</si>
  <si>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</si>
  <si>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</si>
  <si>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</si>
  <si>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</si>
  <si>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</si>
  <si>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</si>
  <si>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</si>
  <si>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</si>
  <si>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</si>
  <si>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</si>
  <si>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</si>
  <si>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</si>
  <si>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</si>
  <si>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</si>
  <si>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</si>
  <si>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</si>
  <si>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</si>
  <si>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</si>
  <si>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</si>
  <si>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</si>
  <si>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</si>
  <si>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</si>
  <si>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</si>
  <si>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</si>
  <si>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</si>
  <si>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</si>
  <si>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</si>
  <si>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</si>
  <si>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</si>
  <si>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</si>
  <si>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</si>
  <si>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</si>
  <si>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</si>
  <si>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</si>
  <si>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</si>
  <si>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</si>
  <si>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</si>
  <si>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</si>
  <si>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</si>
  <si>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</si>
  <si>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</si>
  <si>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</si>
  <si>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</si>
  <si>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</si>
  <si>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</si>
  <si>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</si>
  <si>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</si>
  <si>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</si>
  <si>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</si>
  <si>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</si>
  <si>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</si>
  <si>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</si>
  <si>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</si>
  <si>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</si>
  <si>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</si>
  <si>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</si>
  <si>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</si>
  <si>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</si>
  <si>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</si>
  <si>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</si>
  <si>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</si>
  <si>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</si>
  <si>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</si>
  <si>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</si>
  <si>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</si>
  <si>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</si>
  <si>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</si>
  <si>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</si>
  <si>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</si>
  <si>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</si>
  <si>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</si>
  <si>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</si>
  <si>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</si>
  <si>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</si>
  <si>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</si>
  <si>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</si>
  <si>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</si>
  <si>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</si>
  <si>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</si>
  <si>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</si>
  <si>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</si>
  <si>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</si>
  <si>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</si>
  <si>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</si>
  <si>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</si>
  <si>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</si>
  <si>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</si>
  <si>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</si>
  <si>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</si>
  <si>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</si>
  <si>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</si>
  <si>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</si>
  <si>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</si>
  <si>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</si>
  <si>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</si>
  <si>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</si>
  <si>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</si>
  <si>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</si>
  <si>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</si>
  <si>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</si>
  <si>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</si>
  <si>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</si>
  <si>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</si>
  <si>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</si>
  <si>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</si>
  <si>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</si>
  <si>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</si>
  <si>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</si>
  <si>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</si>
  <si>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</si>
  <si>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</si>
  <si>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</si>
  <si>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</si>
  <si>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</si>
  <si>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</si>
  <si>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</si>
  <si>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</si>
  <si>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</si>
  <si>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</si>
  <si>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</si>
  <si>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</si>
  <si>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</si>
  <si>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</si>
  <si>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</si>
  <si>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</si>
  <si>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</si>
  <si>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</si>
  <si>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</si>
  <si>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</si>
  <si>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</si>
  <si>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</si>
  <si>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</si>
  <si>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</si>
  <si>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</si>
  <si>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</si>
  <si>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</si>
  <si>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</si>
  <si>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</si>
  <si>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</si>
  <si>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</si>
  <si>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</si>
  <si>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</si>
  <si>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</si>
  <si>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</si>
  <si>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</si>
  <si>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</si>
  <si>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</si>
  <si>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</si>
  <si>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</si>
  <si>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</si>
  <si>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</si>
  <si>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</si>
  <si>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</si>
  <si>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</si>
  <si>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</si>
  <si>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</si>
  <si>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</si>
  <si>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</si>
  <si>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</si>
  <si>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</si>
  <si>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</si>
  <si>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</si>
  <si>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</si>
  <si>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</si>
  <si>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</si>
  <si>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</si>
  <si>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</si>
  <si>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</si>
  <si>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</si>
  <si>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</si>
  <si>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</si>
  <si>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</si>
  <si>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</si>
  <si>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</si>
  <si>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</si>
  <si>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</si>
  <si>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</si>
  <si>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</si>
  <si>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</si>
  <si>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</si>
  <si>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</si>
  <si>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</si>
  <si>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</si>
  <si>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</si>
  <si>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</si>
  <si>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</si>
  <si>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</si>
  <si>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</si>
  <si>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</si>
  <si>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</si>
  <si>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</si>
  <si>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</si>
  <si>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</si>
  <si>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</si>
  <si>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</si>
  <si>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</si>
  <si>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</si>
  <si>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</si>
  <si>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</si>
  <si>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</si>
  <si>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</si>
  <si>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</si>
  <si>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</si>
  <si>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</si>
  <si>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</si>
  <si>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</si>
  <si>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</si>
  <si>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</si>
  <si>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</si>
  <si>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</si>
  <si>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</si>
  <si>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</si>
  <si>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</si>
  <si>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</si>
  <si>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</si>
  <si>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</si>
  <si>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</si>
  <si>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</si>
  <si>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</si>
  <si>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</si>
  <si>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</si>
  <si>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</si>
  <si>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</si>
  <si>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</si>
  <si>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</si>
  <si>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</si>
  <si>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</si>
  <si>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</si>
  <si>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</si>
  <si>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</si>
  <si>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</si>
  <si>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</si>
  <si>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</si>
  <si>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</si>
  <si>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</si>
  <si>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</si>
  <si>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</si>
  <si>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</si>
  <si>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</si>
  <si>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</si>
  <si>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</si>
  <si>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</si>
  <si>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</si>
  <si>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</si>
  <si>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</si>
  <si>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</si>
  <si>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</si>
  <si>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</si>
  <si>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</si>
  <si>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</si>
  <si>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</si>
  <si>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</si>
  <si>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</si>
  <si>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</si>
  <si>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</si>
  <si>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</si>
  <si>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</si>
  <si>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</si>
  <si>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</si>
  <si>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</si>
  <si>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</si>
  <si>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</si>
  <si>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</si>
  <si>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</si>
  <si>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</si>
  <si>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</si>
  <si>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</si>
  <si>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</si>
  <si>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</si>
  <si>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</si>
  <si>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</si>
  <si>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</si>
  <si>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</si>
  <si>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</si>
  <si>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</si>
  <si>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</si>
  <si>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</si>
  <si>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</si>
  <si>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</si>
  <si>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</si>
  <si>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</si>
  <si>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</si>
  <si>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</si>
  <si>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</si>
  <si>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</si>
  <si>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</si>
  <si>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</si>
  <si>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</si>
  <si>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</si>
  <si>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</si>
  <si>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</si>
  <si>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</si>
  <si>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</si>
  <si>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</si>
  <si>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</si>
  <si>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</si>
  <si>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</si>
  <si>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</si>
  <si>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</si>
  <si>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</si>
  <si>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</si>
  <si>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</si>
  <si>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</si>
  <si>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</si>
  <si>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</si>
  <si>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</si>
  <si>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</si>
  <si>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</si>
  <si>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</si>
  <si>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</si>
  <si>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</si>
  <si>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</si>
  <si>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</si>
  <si>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</si>
  <si>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</si>
  <si>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</si>
  <si>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</si>
  <si>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</si>
  <si>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</si>
  <si>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</si>
  <si>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</si>
  <si>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</si>
  <si>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</si>
  <si>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</si>
  <si>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</si>
  <si>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</si>
  <si>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</si>
  <si>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</si>
  <si>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</si>
  <si>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</si>
  <si>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</si>
  <si>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</si>
  <si>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</si>
  <si>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</si>
  <si>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</si>
  <si>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</si>
  <si>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</si>
  <si>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</si>
  <si>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</si>
  <si>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</si>
  <si>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</si>
  <si>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</si>
  <si>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</si>
  <si>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</si>
  <si>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</si>
  <si>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</si>
  <si>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</si>
  <si>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</si>
  <si>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</si>
  <si>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</si>
  <si>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</si>
  <si>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</si>
  <si>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</si>
  <si>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</si>
  <si>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</si>
  <si>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</si>
  <si>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</si>
  <si>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</si>
  <si>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</si>
  <si>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</si>
  <si>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</si>
  <si>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</si>
  <si>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</si>
  <si>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</si>
  <si>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</si>
  <si>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</si>
  <si>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</si>
  <si>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</si>
  <si>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</si>
  <si>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</si>
  <si>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</si>
  <si>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</si>
  <si>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</si>
  <si>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</si>
  <si>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</si>
  <si>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</si>
  <si>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</si>
  <si>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</si>
  <si>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</si>
  <si>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</si>
  <si>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</si>
  <si>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</si>
  <si>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</si>
  <si>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</si>
  <si>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</si>
  <si>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</si>
  <si>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</si>
  <si>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</si>
  <si>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</si>
  <si>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</si>
  <si>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</si>
  <si>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</si>
  <si>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</si>
  <si>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</si>
  <si>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</si>
  <si>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</si>
  <si>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</si>
  <si>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</si>
  <si>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</si>
  <si>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</si>
  <si>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</si>
  <si>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</si>
  <si>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</si>
  <si>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</si>
  <si>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</si>
  <si>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</si>
  <si>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</si>
  <si>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</si>
  <si>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</si>
  <si>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</si>
  <si>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</si>
  <si>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</si>
  <si>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</si>
  <si>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</si>
  <si>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</si>
  <si>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</si>
  <si>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</si>
  <si>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</si>
  <si>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</si>
  <si>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</si>
  <si>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</si>
  <si>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</si>
  <si>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</si>
  <si>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</si>
  <si>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</si>
  <si>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</si>
  <si>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</si>
  <si>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</si>
  <si>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</si>
  <si>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</si>
  <si>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</si>
  <si>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</si>
  <si>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</si>
  <si>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</si>
  <si>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</si>
  <si>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</si>
  <si>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</si>
  <si>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</si>
  <si>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</si>
  <si>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</si>
  <si>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</si>
  <si>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</si>
  <si>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</si>
  <si>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</si>
  <si>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</si>
  <si>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</si>
  <si>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</si>
  <si>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</si>
  <si>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</si>
  <si>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</si>
  <si>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</si>
  <si>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</si>
  <si>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</si>
  <si>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</si>
  <si>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</si>
  <si>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</si>
  <si>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</si>
  <si>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</si>
  <si>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</si>
  <si>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</si>
  <si>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</si>
  <si>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</si>
  <si>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</si>
  <si>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</si>
  <si>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</si>
  <si>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</si>
  <si>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</si>
  <si>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</si>
  <si>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</si>
  <si>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</si>
  <si>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</si>
  <si>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</si>
  <si>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</si>
  <si>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</si>
  <si>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</si>
  <si>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</si>
  <si>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</si>
  <si>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</si>
  <si>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</si>
  <si>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</si>
  <si>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</si>
  <si>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</si>
  <si>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</si>
  <si>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</si>
  <si>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</si>
  <si>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</si>
  <si>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</si>
  <si>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</si>
  <si>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</si>
  <si>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</si>
  <si>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</si>
  <si>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</si>
  <si>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</si>
  <si>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</si>
  <si>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</si>
  <si>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</si>
  <si>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</si>
  <si>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</si>
  <si>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</si>
  <si>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</si>
  <si>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</si>
  <si>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</si>
  <si>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</si>
  <si>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</si>
  <si>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</si>
  <si>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</si>
  <si>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</si>
  <si>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</si>
  <si>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</si>
  <si>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</si>
  <si>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</si>
  <si>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</si>
  <si>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</si>
  <si>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</si>
  <si>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</si>
  <si>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</si>
  <si>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</si>
  <si>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</si>
  <si>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</si>
  <si>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</si>
  <si>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</si>
  <si>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</si>
  <si>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</si>
  <si>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</si>
  <si>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</si>
  <si>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</si>
  <si>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</si>
  <si>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</si>
  <si>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</si>
  <si>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</si>
  <si>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</si>
  <si>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</si>
  <si>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</si>
  <si>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</si>
  <si>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</si>
  <si>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</si>
  <si>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</si>
  <si>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</si>
  <si>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</si>
  <si>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</si>
  <si>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</si>
  <si>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</si>
  <si>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</si>
  <si>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</si>
  <si>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</si>
  <si>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</si>
  <si>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</si>
  <si>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</si>
  <si>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</si>
  <si>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</si>
  <si>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</si>
  <si>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</si>
  <si>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</si>
  <si>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</si>
  <si>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</si>
  <si>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</si>
  <si>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</si>
  <si>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</si>
  <si>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</si>
  <si>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</si>
  <si>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</si>
  <si>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</si>
  <si>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</si>
  <si>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</si>
  <si>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</si>
  <si>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</si>
  <si>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</si>
  <si>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</si>
  <si>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</si>
  <si>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</si>
  <si>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</si>
  <si>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</si>
  <si>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</si>
  <si>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</si>
  <si>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</si>
  <si>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</si>
  <si>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</si>
  <si>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</si>
  <si>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</si>
  <si>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</si>
  <si>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</si>
  <si>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</si>
  <si>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</si>
  <si>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</si>
  <si>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</si>
  <si>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</si>
  <si>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</si>
  <si>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</si>
  <si>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</si>
  <si>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</si>
  <si>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</si>
  <si>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</si>
  <si>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</si>
  <si>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</si>
  <si>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</si>
  <si>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</si>
  <si>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</si>
  <si>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</si>
  <si>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</si>
  <si>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</si>
  <si>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</si>
  <si>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</si>
  <si>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</si>
  <si>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</si>
  <si>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</si>
  <si>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</si>
  <si>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</si>
  <si>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</si>
  <si>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</si>
  <si>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</si>
  <si>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</si>
  <si>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</si>
  <si>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</si>
  <si>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</si>
  <si>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</si>
  <si>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</si>
  <si>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</si>
  <si>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</si>
  <si>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</si>
  <si>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</si>
  <si>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</si>
  <si>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</si>
  <si>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</si>
  <si>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</si>
  <si>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</si>
  <si>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</si>
  <si>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</si>
  <si>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</si>
  <si>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</si>
  <si>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</si>
  <si>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</si>
  <si>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</si>
  <si>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</si>
  <si>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</si>
  <si>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</si>
  <si>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</si>
  <si>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</si>
  <si>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</si>
  <si>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</si>
  <si>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</si>
  <si>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</si>
  <si>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</si>
  <si>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</si>
  <si>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</si>
  <si>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</si>
  <si>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</si>
  <si>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</si>
  <si>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</si>
  <si>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</si>
  <si>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</si>
  <si>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</si>
  <si>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</si>
  <si>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</si>
  <si>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</si>
  <si>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</si>
  <si>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</si>
  <si>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</si>
  <si>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</si>
  <si>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</si>
  <si>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</si>
  <si>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</si>
  <si>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</si>
  <si>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</si>
  <si>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</si>
  <si>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</si>
  <si>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</si>
  <si>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</si>
  <si>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</si>
  <si>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</si>
  <si>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</si>
  <si>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</si>
  <si>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</si>
  <si>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</si>
  <si>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</si>
  <si>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</si>
  <si>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</si>
  <si>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</si>
  <si>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</si>
  <si>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</si>
  <si>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</si>
  <si>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</si>
  <si>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</si>
  <si>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</si>
  <si>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</si>
  <si>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</si>
  <si>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</si>
  <si>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</si>
  <si>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</si>
  <si>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</si>
  <si>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</si>
  <si>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</si>
  <si>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</si>
  <si>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</si>
  <si>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</si>
  <si>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</si>
  <si>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</si>
  <si>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</si>
  <si>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</si>
  <si>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</si>
  <si>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</si>
  <si>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</si>
  <si>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</si>
  <si>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</si>
  <si>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</si>
  <si>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</si>
  <si>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</si>
  <si>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</si>
  <si>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</si>
  <si>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</si>
  <si>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</si>
  <si>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</si>
  <si>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</si>
  <si>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</si>
  <si>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</si>
  <si>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</si>
  <si>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</si>
  <si>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</si>
  <si>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</si>
  <si>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</si>
  <si>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</si>
  <si>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</si>
  <si>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</si>
  <si>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</si>
  <si>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</si>
  <si>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</si>
  <si>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</si>
  <si>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</si>
  <si>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</si>
  <si>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</si>
  <si>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</si>
  <si>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</si>
  <si>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</si>
  <si>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</si>
  <si>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</si>
  <si>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</si>
  <si>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</si>
  <si>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</si>
  <si>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</si>
  <si>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</si>
  <si>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</si>
  <si>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</si>
  <si>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</si>
  <si>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</si>
  <si>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</si>
  <si>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</si>
  <si>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</si>
  <si>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</si>
  <si>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</si>
  <si>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</si>
  <si>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</si>
  <si>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</si>
  <si>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</si>
  <si>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</si>
  <si>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</si>
  <si>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</si>
  <si>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</si>
  <si>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</si>
  <si>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</si>
  <si>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</si>
  <si>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</si>
  <si>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</si>
  <si>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</si>
  <si>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</si>
  <si>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</si>
  <si>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</si>
  <si>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</si>
  <si>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</si>
  <si>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</si>
  <si>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</si>
  <si>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</si>
  <si>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</si>
  <si>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</si>
  <si>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</si>
  <si>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</si>
  <si>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</si>
  <si>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</si>
  <si>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</si>
  <si>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</si>
  <si>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</si>
  <si>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</si>
  <si>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</si>
  <si>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</si>
  <si>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</si>
  <si>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</si>
  <si>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</si>
  <si>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</si>
  <si>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</si>
  <si>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</si>
  <si>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</si>
  <si>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</si>
  <si>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</si>
  <si>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</si>
  <si>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</si>
  <si>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</si>
  <si>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</si>
  <si>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</si>
  <si>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</si>
  <si>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</si>
  <si>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</si>
  <si>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</si>
  <si>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</si>
  <si>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</si>
  <si>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</si>
  <si>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</si>
  <si>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</si>
  <si>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</si>
  <si>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</si>
  <si>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</si>
  <si>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</si>
  <si>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</si>
  <si>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</si>
  <si>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</si>
  <si>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</si>
  <si>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</si>
  <si>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</si>
  <si>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</si>
  <si>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</si>
  <si>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</si>
  <si>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</si>
  <si>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</si>
  <si>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</si>
  <si>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</si>
  <si>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</si>
  <si>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</si>
  <si>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</si>
  <si>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</si>
  <si>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</si>
  <si>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</si>
  <si>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</si>
  <si>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</si>
  <si>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</si>
  <si>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</si>
  <si>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</si>
  <si>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</si>
  <si>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</si>
  <si>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</si>
  <si>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</si>
  <si>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</si>
  <si>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</si>
  <si>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</si>
  <si>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</si>
  <si>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</si>
  <si>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</si>
  <si>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</si>
  <si>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</si>
  <si>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</si>
  <si>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</si>
  <si>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</si>
  <si>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</si>
  <si>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</si>
  <si>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</si>
  <si>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</si>
  <si>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</si>
  <si>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</si>
  <si>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</si>
  <si>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</si>
  <si>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</si>
  <si>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</si>
  <si>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</si>
  <si>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</si>
  <si>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</si>
  <si>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</si>
  <si>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</si>
  <si>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</si>
  <si>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</si>
  <si>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</si>
  <si>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</si>
  <si>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</si>
  <si>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</si>
  <si>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</si>
  <si>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</si>
  <si>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</si>
  <si>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</si>
  <si>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</si>
  <si>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</si>
  <si>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</si>
  <si>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</si>
  <si>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</si>
  <si>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</si>
  <si>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</si>
  <si>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</si>
  <si>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</si>
  <si>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</si>
  <si>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</si>
  <si>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</si>
  <si>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</si>
  <si>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</si>
  <si>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</si>
  <si>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</si>
  <si>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</si>
  <si>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</si>
  <si>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</si>
  <si>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</si>
  <si>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</si>
  <si>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</si>
  <si>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</si>
  <si>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</si>
  <si>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</si>
  <si>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</si>
  <si>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</si>
  <si>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</si>
  <si>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</si>
  <si>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</si>
  <si>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</si>
  <si>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</si>
  <si>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</si>
  <si>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</si>
  <si>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</si>
  <si>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</si>
  <si>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</si>
  <si>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</si>
  <si>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</si>
  <si>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</si>
  <si>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</si>
  <si>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</si>
  <si>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</si>
  <si>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</si>
  <si>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</si>
  <si>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</si>
  <si>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</si>
  <si>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</si>
  <si>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</si>
  <si>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</si>
  <si>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</si>
  <si>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</si>
  <si>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</si>
  <si>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</si>
  <si>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</si>
  <si>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</si>
  <si>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</si>
  <si>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</si>
  <si>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</si>
  <si>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</si>
  <si>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</si>
  <si>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</si>
  <si>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</si>
  <si>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</si>
  <si>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</si>
  <si>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</si>
  <si>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</si>
  <si>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</si>
  <si>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</si>
  <si>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</si>
  <si>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</si>
  <si>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</si>
  <si>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</si>
  <si>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</si>
  <si>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</si>
  <si>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</si>
  <si>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</si>
  <si>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</si>
  <si>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</si>
  <si>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</si>
  <si>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</si>
  <si>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</si>
  <si>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</si>
  <si>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</si>
  <si>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</si>
  <si>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</si>
  <si>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</si>
  <si>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</si>
  <si>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</si>
  <si>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</si>
  <si>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</si>
  <si>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</si>
  <si>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</si>
  <si>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</si>
  <si>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</si>
  <si>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</si>
  <si>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</si>
  <si>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</si>
  <si>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</si>
  <si>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</si>
  <si>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</si>
  <si>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</si>
  <si>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</si>
  <si>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</si>
  <si>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</si>
  <si>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</si>
  <si>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</si>
  <si>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</si>
  <si>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</si>
  <si>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</si>
  <si>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</si>
  <si>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</si>
  <si>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</si>
  <si>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</si>
  <si>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</si>
  <si>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</si>
  <si>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</si>
  <si>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</si>
  <si>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</si>
  <si>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</si>
  <si>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</si>
  <si>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</si>
  <si>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</si>
  <si>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</si>
  <si>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</si>
  <si>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</si>
  <si>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</si>
  <si>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</si>
  <si>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</si>
  <si>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</si>
  <si>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</si>
  <si>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</si>
  <si>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</si>
  <si>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</si>
  <si>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</si>
  <si>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</si>
  <si>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</si>
  <si>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</si>
  <si>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</si>
  <si>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</si>
  <si>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</si>
  <si>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</si>
  <si>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</si>
  <si>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</si>
  <si>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</si>
  <si>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</si>
  <si>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</si>
  <si>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</si>
  <si>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</si>
  <si>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</si>
  <si>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</si>
  <si>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</si>
  <si>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</si>
  <si>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</si>
  <si>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</si>
  <si>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</si>
  <si>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</si>
  <si>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</si>
  <si>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</si>
  <si>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</si>
  <si>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</si>
  <si>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</si>
  <si>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</si>
  <si>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</si>
  <si>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</si>
  <si>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</si>
  <si>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</si>
  <si>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</si>
  <si>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</si>
  <si>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</si>
  <si>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</si>
  <si>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</si>
  <si>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</si>
  <si>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</si>
  <si>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</si>
  <si>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</si>
  <si>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</si>
  <si>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</si>
  <si>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</si>
  <si>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</si>
  <si>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</si>
  <si>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</si>
  <si>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</si>
  <si>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</si>
  <si>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</si>
  <si>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</si>
  <si>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</si>
  <si>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</si>
  <si>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</si>
  <si>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</si>
  <si>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</si>
  <si>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</si>
  <si>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</si>
  <si>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</si>
  <si>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</si>
  <si>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</si>
  <si>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</si>
  <si>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</si>
  <si>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</si>
  <si>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</si>
  <si>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</si>
  <si>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</si>
  <si>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</si>
  <si>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</si>
  <si>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</si>
  <si>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</si>
  <si>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</si>
  <si>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</si>
  <si>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</si>
  <si>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</si>
  <si>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</si>
  <si>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</si>
  <si>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</si>
  <si>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</si>
  <si>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</si>
  <si>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</si>
  <si>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</si>
  <si>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</si>
  <si>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</si>
  <si>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</si>
  <si>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</si>
  <si>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</si>
  <si>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</si>
  <si>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</si>
  <si>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</si>
  <si>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</si>
  <si>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</si>
  <si>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</si>
  <si>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</si>
  <si>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</si>
  <si>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</si>
  <si>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</si>
  <si>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</si>
  <si>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</si>
  <si>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</si>
  <si>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</si>
  <si>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</si>
  <si>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</si>
  <si>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</si>
  <si>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</si>
  <si>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</si>
  <si>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</si>
  <si>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</si>
  <si>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</si>
  <si>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</si>
  <si>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</si>
  <si>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</si>
  <si>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</si>
  <si>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</si>
  <si>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</si>
  <si>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</si>
  <si>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</si>
  <si>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</si>
  <si>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</si>
  <si>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</si>
  <si>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</si>
  <si>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</si>
  <si>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</si>
  <si>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</si>
  <si>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</si>
  <si>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</si>
  <si>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</si>
  <si>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</si>
  <si>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</si>
  <si>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</si>
  <si>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</si>
  <si>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</si>
  <si>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</si>
  <si>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</si>
  <si>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</si>
  <si>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</si>
  <si>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</si>
  <si>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</si>
  <si>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</si>
  <si>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</si>
  <si>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</si>
  <si>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</si>
  <si>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</si>
  <si>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</si>
  <si>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</si>
  <si>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</si>
  <si>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</si>
  <si>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</si>
  <si>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</si>
  <si>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</si>
  <si>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</si>
  <si>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</si>
  <si>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</si>
  <si>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</si>
  <si>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</si>
  <si>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</si>
  <si>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</si>
  <si>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</si>
  <si>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</si>
  <si>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</si>
  <si>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</si>
  <si>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</si>
  <si>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</si>
  <si>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</si>
  <si>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</si>
  <si>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</si>
  <si>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</si>
  <si>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</si>
  <si>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</si>
  <si>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</si>
  <si>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</si>
  <si>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</si>
  <si>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</si>
  <si>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</si>
  <si>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</si>
  <si>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</si>
  <si>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</si>
  <si>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</si>
  <si>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</si>
  <si>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</si>
  <si>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</si>
  <si>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</si>
  <si>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</si>
  <si>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</si>
  <si>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</si>
  <si>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</si>
  <si>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</si>
  <si>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</si>
  <si>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</si>
  <si>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</si>
  <si>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</si>
  <si>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</si>
  <si>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</si>
  <si>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</si>
  <si>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</si>
  <si>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</si>
  <si>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</si>
  <si>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</si>
  <si>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</si>
  <si>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</si>
  <si>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</si>
  <si>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</si>
  <si>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</si>
  <si>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</si>
  <si>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</si>
  <si>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</si>
  <si>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</si>
  <si>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</si>
  <si>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</si>
  <si>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</si>
  <si>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</si>
  <si>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</si>
  <si>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</si>
  <si>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</si>
  <si>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</si>
  <si>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</si>
  <si>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</si>
  <si>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</si>
  <si>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</si>
  <si>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</si>
  <si>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</si>
  <si>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</si>
  <si>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</si>
  <si>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</si>
  <si>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</si>
  <si>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</si>
  <si>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</si>
  <si>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</si>
  <si>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</si>
  <si>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</si>
  <si>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</si>
  <si>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</si>
  <si>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</si>
  <si>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</si>
  <si>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</si>
  <si>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</si>
  <si>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</si>
  <si>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</si>
  <si>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</si>
  <si>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</si>
  <si>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</si>
  <si>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</si>
  <si>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</si>
  <si>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</si>
  <si>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</si>
  <si>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</si>
  <si>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</si>
  <si>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</si>
  <si>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</si>
  <si>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</si>
  <si>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</si>
  <si>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</si>
  <si>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</si>
  <si>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</si>
  <si>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</si>
  <si>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</si>
  <si>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</si>
  <si>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</si>
  <si>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</si>
  <si>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</si>
  <si>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</si>
  <si>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</si>
  <si>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</si>
  <si>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</si>
  <si>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</si>
  <si>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</si>
  <si>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</si>
  <si>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</si>
  <si>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</si>
  <si>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</si>
  <si>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</si>
  <si>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</si>
  <si>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</si>
  <si>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</si>
  <si>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</si>
  <si>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</si>
  <si>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</si>
  <si>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</si>
  <si>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</si>
  <si>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</si>
  <si>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</si>
  <si>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</si>
  <si>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</si>
  <si>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</si>
  <si>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</si>
  <si>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</si>
  <si>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</si>
  <si>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</si>
  <si>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</si>
  <si>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</si>
  <si>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</si>
  <si>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</si>
  <si>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</si>
  <si>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</si>
  <si>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</si>
  <si>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</si>
  <si>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</si>
  <si>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</si>
  <si>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</si>
  <si>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</si>
  <si>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</si>
  <si>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</si>
  <si>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</si>
  <si>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</si>
  <si>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</si>
  <si>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</si>
  <si>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</si>
  <si>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</si>
  <si>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</si>
  <si>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</si>
  <si>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</si>
  <si>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</si>
  <si>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</si>
  <si>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</si>
  <si>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</si>
  <si>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</si>
  <si>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</si>
  <si>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</si>
  <si>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</si>
  <si>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</si>
  <si>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</si>
  <si>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</si>
  <si>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</si>
  <si>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</si>
  <si>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</si>
  <si>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</si>
  <si>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</si>
  <si>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</si>
  <si>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</si>
  <si>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</si>
  <si>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</si>
  <si>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</si>
  <si>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</si>
  <si>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</si>
  <si>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</si>
  <si>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</si>
  <si>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</si>
  <si>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</si>
  <si>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</si>
  <si>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</si>
  <si>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</si>
  <si>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</si>
  <si>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</si>
  <si>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</si>
  <si>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</si>
  <si>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</si>
  <si>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</si>
  <si>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</si>
  <si>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</si>
  <si>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</si>
  <si>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</si>
  <si>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</si>
  <si>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</si>
  <si>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</si>
  <si>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</si>
  <si>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</si>
  <si>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</si>
  <si>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</si>
  <si>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</si>
  <si>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</si>
  <si>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</si>
  <si>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</si>
  <si>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</si>
  <si>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</si>
  <si>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</si>
  <si>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</si>
  <si>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</si>
  <si>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</si>
  <si>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</si>
  <si>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</si>
  <si>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</si>
  <si>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</si>
  <si>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</si>
  <si>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</si>
  <si>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</si>
  <si>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</si>
  <si>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</si>
  <si>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</si>
  <si>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</si>
  <si>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</si>
  <si>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</si>
  <si>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</si>
  <si>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</si>
  <si>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</si>
  <si>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</si>
  <si>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</si>
  <si>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</si>
  <si>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</si>
  <si>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</si>
  <si>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</si>
  <si>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</si>
  <si>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</si>
  <si>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</si>
  <si>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</si>
  <si>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</si>
  <si>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</si>
  <si>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</si>
  <si>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</si>
  <si>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</si>
  <si>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</si>
  <si>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</si>
  <si>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</si>
  <si>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</si>
  <si>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</si>
  <si>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</si>
  <si>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</si>
  <si>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</si>
  <si>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</si>
  <si>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</si>
  <si>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</si>
  <si>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</si>
  <si>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</si>
  <si>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</si>
  <si>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</si>
  <si>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</si>
  <si>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</si>
  <si>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</si>
  <si>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</si>
  <si>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</si>
  <si>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</si>
  <si>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</si>
  <si>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</si>
  <si>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</si>
  <si>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</si>
  <si>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</si>
  <si>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</si>
  <si>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</si>
  <si>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</si>
  <si>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</si>
  <si>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</si>
  <si>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</si>
  <si>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</si>
  <si>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</si>
  <si>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</si>
  <si>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</si>
  <si>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</si>
  <si>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</si>
  <si>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</si>
  <si>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</si>
  <si>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</si>
  <si>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</si>
  <si>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</si>
  <si>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</si>
  <si>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</si>
  <si>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</si>
  <si>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</si>
  <si>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</si>
  <si>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</si>
  <si>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</si>
  <si>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</si>
  <si>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</si>
  <si>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</si>
  <si>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</si>
  <si>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</si>
  <si>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</si>
  <si>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</si>
  <si>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</si>
  <si>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</si>
  <si>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</si>
  <si>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</si>
  <si>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</si>
  <si>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</si>
  <si>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</si>
  <si>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</si>
  <si>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</si>
  <si>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</si>
  <si>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</si>
  <si>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</si>
  <si>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</si>
  <si>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</si>
  <si>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</si>
  <si>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</si>
  <si>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</si>
  <si>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</si>
  <si>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</si>
  <si>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</si>
  <si>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</si>
  <si>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</si>
  <si>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</si>
  <si>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</si>
  <si>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</si>
  <si>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</si>
  <si>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</si>
  <si>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</si>
  <si>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</si>
  <si>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</si>
  <si>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</si>
  <si>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</si>
  <si>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</si>
  <si>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</si>
  <si>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</si>
  <si>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</si>
  <si>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</si>
  <si>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</si>
  <si>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</si>
  <si>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</si>
  <si>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</si>
  <si>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</si>
  <si>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</si>
  <si>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</si>
  <si>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</si>
  <si>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</si>
  <si>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</si>
  <si>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</si>
  <si>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</si>
  <si>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</si>
  <si>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</si>
  <si>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</si>
  <si>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</si>
  <si>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</si>
  <si>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</si>
  <si>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</si>
  <si>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</si>
  <si>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</si>
  <si>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</si>
  <si>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</si>
  <si>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</si>
  <si>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</si>
  <si>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</si>
  <si>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</si>
  <si>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</si>
  <si>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</si>
  <si>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</si>
  <si>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</si>
  <si>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</si>
  <si>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</si>
  <si>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</si>
  <si>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</si>
  <si>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</si>
  <si>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</si>
  <si>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</si>
  <si>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</si>
  <si>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</si>
  <si>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</si>
  <si>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</si>
  <si>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</si>
  <si>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</si>
  <si>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</si>
  <si>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</si>
  <si>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</si>
  <si>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</si>
  <si>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</si>
  <si>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</si>
  <si>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</si>
  <si>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</si>
  <si>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</si>
  <si>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</si>
  <si>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</si>
  <si>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</si>
  <si>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</si>
  <si>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</si>
  <si>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</si>
  <si>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</si>
  <si>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</si>
  <si>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</si>
  <si>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</si>
  <si>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</si>
  <si>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</si>
  <si>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</si>
  <si>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</si>
  <si>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</si>
  <si>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</si>
  <si>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</si>
  <si>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</si>
  <si>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</si>
  <si>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</si>
  <si>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</si>
  <si>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</si>
  <si>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</si>
  <si>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</si>
  <si>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</si>
  <si>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</si>
  <si>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</si>
  <si>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</si>
  <si>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</si>
  <si>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</si>
  <si>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</si>
  <si>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</si>
  <si>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</si>
  <si>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</si>
  <si>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</si>
  <si>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</si>
  <si>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</si>
  <si>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</si>
  <si>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</si>
  <si>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</si>
  <si>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</si>
  <si>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</si>
  <si>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</si>
  <si>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</si>
  <si>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</si>
  <si>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</si>
  <si>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</si>
  <si>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</si>
  <si>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</si>
  <si>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</si>
  <si>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</si>
  <si>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</si>
  <si>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</si>
  <si>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</si>
  <si>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</si>
  <si>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</si>
  <si>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</si>
  <si>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</si>
  <si>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</si>
  <si>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</si>
  <si>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</si>
  <si>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</si>
  <si>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</si>
  <si>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</si>
  <si>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</si>
  <si>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</si>
  <si>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</si>
  <si>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</si>
  <si>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</si>
  <si>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</si>
  <si>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</si>
  <si>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</si>
  <si>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</si>
  <si>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</si>
  <si>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</si>
  <si>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</si>
  <si>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</si>
  <si>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</si>
  <si>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</si>
  <si>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</si>
  <si>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</si>
  <si>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</si>
  <si>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</si>
  <si>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</si>
  <si>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</si>
  <si>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</si>
  <si>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</si>
  <si>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</si>
  <si>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</si>
  <si>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</si>
  <si>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</si>
  <si>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</si>
  <si>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</si>
  <si>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</si>
  <si>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</si>
  <si>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</si>
  <si>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</si>
  <si>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</si>
  <si>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</si>
  <si>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</si>
  <si>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</si>
  <si>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</si>
  <si>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</si>
  <si>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</si>
  <si>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</si>
  <si>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</si>
  <si>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</si>
  <si>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</si>
  <si>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</si>
  <si>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</si>
  <si>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</si>
  <si>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</si>
  <si>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</si>
  <si>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</si>
  <si>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</si>
  <si>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</si>
  <si>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</si>
  <si>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</si>
  <si>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</si>
  <si>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</si>
  <si>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</si>
  <si>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</si>
  <si>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</si>
  <si>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</si>
  <si>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</si>
  <si>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</si>
  <si>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</si>
  <si>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</si>
  <si>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</si>
  <si>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</si>
  <si>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</si>
  <si>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</si>
  <si>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</si>
  <si>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</si>
  <si>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</si>
  <si>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</si>
  <si>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</si>
  <si>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</si>
  <si>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</si>
  <si>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</si>
  <si>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</si>
  <si>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</si>
  <si>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</si>
  <si>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</si>
  <si>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</si>
  <si>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</si>
  <si>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</si>
  <si>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</si>
  <si>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</si>
  <si>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</si>
  <si>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</si>
  <si>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</si>
  <si>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</si>
  <si>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</si>
  <si>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</si>
  <si>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</si>
  <si>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</si>
  <si>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</si>
  <si>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</si>
  <si>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</si>
  <si>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</si>
  <si>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</si>
  <si>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</si>
  <si>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</si>
  <si>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</si>
  <si>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</si>
  <si>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</si>
  <si>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</si>
  <si>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</si>
  <si>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</si>
  <si>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</si>
  <si>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</si>
  <si>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</si>
  <si>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</si>
  <si>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</si>
  <si>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</si>
  <si>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</si>
  <si>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</si>
  <si>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</si>
  <si>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</si>
  <si>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</si>
  <si>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</si>
  <si>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</si>
  <si>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</si>
  <si>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</si>
  <si>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</si>
  <si>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</si>
  <si>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</si>
  <si>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</si>
  <si>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</si>
  <si>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</si>
  <si>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</si>
  <si>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</si>
  <si>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</si>
  <si>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</si>
  <si>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</si>
  <si>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</si>
  <si>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</si>
  <si>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</si>
  <si>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</si>
  <si>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</si>
  <si>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</si>
  <si>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</si>
  <si>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</si>
  <si>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</si>
  <si>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</si>
  <si>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</si>
  <si>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</si>
  <si>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</si>
  <si>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</si>
  <si>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</si>
  <si>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</si>
  <si>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</si>
  <si>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</si>
  <si>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</si>
  <si>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</si>
  <si>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</si>
  <si>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</si>
  <si>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</si>
  <si>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</si>
  <si>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</si>
  <si>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</si>
  <si>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</si>
  <si>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</si>
  <si>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</si>
  <si>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</si>
  <si>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</si>
  <si>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</si>
  <si>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</si>
  <si>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</si>
  <si>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</si>
  <si>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</si>
  <si>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</si>
  <si>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</si>
  <si>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</si>
  <si>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</si>
  <si>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</si>
  <si>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</si>
  <si>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</si>
  <si>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</si>
  <si>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</si>
  <si>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</si>
  <si>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</si>
  <si>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</si>
  <si>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</si>
  <si>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</si>
  <si>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</si>
  <si>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</si>
  <si>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</si>
  <si>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</si>
  <si>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</si>
  <si>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</si>
  <si>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</si>
  <si>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</si>
  <si>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</si>
  <si>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</si>
  <si>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</si>
  <si>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</si>
  <si>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</si>
  <si>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</si>
  <si>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</si>
  <si>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</si>
  <si>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</si>
  <si>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</si>
  <si>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</si>
  <si>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</si>
  <si>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</si>
  <si>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</si>
  <si>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</si>
  <si>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</si>
  <si>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</si>
  <si>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</si>
  <si>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</si>
  <si>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</si>
  <si>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</si>
  <si>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</si>
  <si>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</si>
  <si>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</si>
  <si>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</si>
  <si>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</si>
  <si>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</si>
  <si>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</si>
  <si>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</si>
  <si>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</si>
  <si>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</si>
  <si>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</si>
  <si>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</si>
  <si>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</si>
  <si>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</si>
  <si>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</si>
  <si>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</si>
  <si>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</si>
  <si>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</si>
  <si>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</si>
  <si>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</si>
  <si>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</si>
  <si>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</si>
  <si>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</si>
  <si>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</si>
  <si>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</si>
  <si>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</si>
  <si>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</si>
  <si>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</si>
  <si>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</si>
  <si>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</si>
  <si>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</si>
  <si>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</si>
  <si>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</si>
  <si>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</si>
  <si>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</si>
  <si>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</si>
  <si>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</si>
  <si>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</si>
  <si>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</si>
  <si>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</si>
  <si>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</si>
  <si>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</si>
  <si>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</si>
  <si>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</si>
  <si>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</si>
  <si>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</si>
  <si>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</si>
  <si>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</si>
  <si>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</si>
  <si>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</si>
  <si>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</si>
  <si>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</si>
  <si>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</si>
  <si>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</si>
  <si>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</si>
  <si>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</si>
  <si>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</si>
  <si>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</si>
  <si>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</si>
  <si>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</si>
  <si>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</si>
  <si>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</si>
  <si>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</si>
  <si>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</si>
  <si>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</si>
  <si>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</si>
  <si>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</si>
  <si>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</si>
  <si>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</si>
  <si>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</si>
  <si>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</si>
  <si>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</si>
  <si>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</si>
  <si>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</si>
  <si>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</si>
  <si>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</si>
  <si>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</si>
  <si>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</si>
  <si>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</si>
  <si>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</si>
  <si>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</si>
  <si>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</si>
  <si>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</si>
  <si>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</si>
  <si>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</si>
  <si>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</si>
  <si>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</si>
  <si>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</si>
  <si>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</si>
  <si>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</si>
  <si>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</si>
  <si>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</si>
  <si>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</si>
  <si>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</si>
  <si>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</si>
  <si>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</si>
  <si>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</si>
  <si>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</si>
  <si>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</si>
  <si>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</si>
  <si>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</si>
  <si>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</si>
  <si>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</si>
  <si>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</si>
  <si>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</si>
  <si>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</si>
  <si>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</si>
  <si>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</si>
  <si>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</si>
  <si>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</si>
  <si>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</si>
  <si>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</si>
  <si>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</si>
  <si>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</si>
  <si>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</si>
  <si>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</si>
  <si>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</si>
  <si>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</si>
  <si>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</si>
  <si>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</si>
  <si>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</si>
  <si>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</si>
  <si>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</si>
  <si>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</si>
  <si>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</si>
  <si>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</si>
  <si>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</si>
  <si>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</si>
  <si>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</si>
  <si>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</si>
  <si>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</si>
  <si>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</si>
  <si>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</si>
  <si>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</si>
  <si>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</si>
  <si>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</si>
  <si>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</si>
  <si>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</si>
  <si>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</si>
  <si>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</si>
  <si>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</si>
  <si>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</si>
  <si>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</si>
  <si>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</si>
  <si>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</si>
  <si>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</si>
  <si>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</si>
  <si>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</si>
  <si>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</si>
  <si>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</si>
  <si>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</si>
  <si>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</si>
  <si>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</si>
  <si>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</si>
  <si>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</si>
  <si>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</si>
  <si>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</si>
  <si>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</si>
  <si>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</si>
  <si>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</si>
  <si>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</si>
  <si>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</si>
  <si>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</si>
  <si>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</si>
  <si>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</si>
  <si>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</si>
  <si>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</si>
  <si>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</si>
  <si>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</si>
  <si>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</si>
  <si>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</si>
  <si>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</si>
  <si>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</si>
  <si>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</si>
  <si>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</si>
  <si>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</si>
  <si>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</si>
  <si>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</si>
  <si>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</si>
  <si>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</si>
  <si>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</si>
  <si>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</si>
  <si>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</si>
  <si>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</si>
  <si>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</si>
  <si>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</si>
  <si>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</si>
  <si>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</si>
  <si>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</si>
  <si>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</si>
  <si>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</si>
  <si>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</si>
  <si>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</si>
  <si>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</si>
  <si>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</si>
  <si>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</si>
  <si>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</si>
  <si>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</si>
  <si>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</si>
  <si>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</si>
  <si>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</si>
  <si>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</si>
  <si>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</si>
  <si>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</si>
  <si>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</si>
  <si>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</si>
  <si>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</si>
  <si>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</si>
  <si>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</si>
  <si>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</si>
  <si>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</si>
  <si>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</si>
  <si>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</si>
  <si>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</si>
  <si>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</si>
  <si>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</si>
  <si>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</si>
  <si>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</si>
  <si>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</si>
  <si>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</si>
  <si>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</si>
  <si>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</si>
  <si>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</si>
  <si>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</si>
  <si>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</si>
  <si>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</si>
  <si>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</si>
  <si>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</si>
  <si>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</si>
  <si>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</si>
  <si>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</si>
  <si>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</si>
  <si>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</si>
  <si>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</si>
  <si>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</si>
  <si>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</si>
  <si>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</si>
  <si>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</si>
  <si>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</si>
  <si>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</si>
  <si>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</si>
  <si>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</si>
  <si>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</si>
  <si>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</si>
  <si>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</si>
  <si>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</si>
  <si>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</si>
  <si>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</si>
  <si>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</si>
  <si>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</si>
  <si>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</si>
  <si>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</si>
  <si>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</si>
  <si>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</si>
  <si>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</si>
  <si>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</si>
  <si>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</si>
  <si>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</si>
  <si>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</si>
  <si>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</si>
  <si>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</si>
  <si>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</si>
  <si>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</si>
  <si>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</si>
  <si>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</si>
  <si>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</si>
  <si>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</si>
  <si>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</si>
  <si>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</si>
  <si>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</si>
  <si>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</si>
  <si>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</si>
  <si>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</si>
  <si>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</si>
  <si>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</si>
  <si>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</si>
  <si>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</si>
  <si>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</si>
  <si>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</si>
  <si>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</si>
  <si>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</si>
  <si>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</si>
  <si>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</si>
  <si>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</si>
  <si>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</si>
  <si>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</si>
  <si>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</si>
  <si>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</si>
  <si>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</si>
  <si>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</si>
  <si>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</si>
  <si>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</si>
  <si>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</si>
  <si>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</si>
  <si>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</si>
  <si>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</si>
  <si>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</si>
  <si>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</si>
  <si>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</si>
  <si>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</si>
  <si>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</si>
  <si>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</si>
  <si>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</si>
  <si>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</si>
  <si>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</si>
  <si>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</si>
  <si>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</si>
  <si>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</si>
  <si>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</si>
  <si>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</si>
  <si>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</si>
  <si>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</si>
  <si>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</si>
  <si>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</si>
  <si>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</si>
  <si>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</si>
  <si>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</si>
  <si>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</si>
  <si>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</si>
  <si>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</si>
  <si>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</si>
  <si>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</si>
  <si>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</si>
  <si>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</si>
  <si>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</si>
  <si>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</si>
  <si>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</si>
  <si>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</si>
  <si>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</si>
  <si>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</si>
  <si>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</si>
  <si>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</si>
  <si>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</si>
  <si>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</si>
  <si>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</si>
  <si>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</si>
  <si>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</si>
  <si>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</si>
  <si>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</si>
  <si>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</si>
  <si>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</si>
  <si>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</si>
  <si>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</si>
  <si>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</si>
  <si>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</si>
  <si>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</si>
  <si>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</si>
  <si>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</si>
  <si>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</si>
  <si>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</si>
  <si>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</si>
  <si>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</si>
  <si>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</si>
  <si>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</si>
  <si>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</si>
  <si>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</si>
  <si>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</si>
  <si>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</si>
  <si>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</si>
  <si>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</si>
  <si>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</si>
  <si>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</si>
  <si>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</si>
  <si>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</si>
  <si>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</si>
  <si>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</si>
  <si>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</si>
  <si>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</si>
  <si>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</si>
  <si>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</si>
  <si>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</si>
  <si>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</si>
  <si>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</si>
  <si>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</si>
  <si>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</si>
  <si>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</si>
  <si>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</si>
  <si>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</si>
  <si>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</si>
  <si>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</si>
  <si>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</si>
  <si>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</si>
  <si>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</si>
  <si>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</si>
  <si>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</si>
  <si>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</si>
  <si>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</si>
  <si>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</si>
  <si>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</si>
  <si>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</si>
  <si>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</si>
  <si>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</si>
  <si>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</si>
  <si>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</si>
  <si>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</si>
  <si>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</si>
  <si>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</si>
  <si>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</si>
  <si>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</si>
  <si>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</si>
  <si>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</si>
  <si>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</si>
  <si>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</si>
  <si>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</si>
  <si>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</si>
  <si>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</si>
  <si>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</si>
  <si>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</si>
  <si>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</si>
  <si>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</si>
  <si>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</si>
  <si>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</si>
  <si>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</si>
  <si>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</si>
  <si>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</si>
  <si>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</si>
  <si>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</si>
  <si>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</si>
  <si>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</si>
  <si>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</si>
  <si>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</si>
  <si>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</si>
  <si>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</si>
  <si>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</si>
  <si>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</si>
  <si>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</si>
  <si>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</si>
  <si>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</si>
  <si>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</si>
  <si>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</si>
  <si>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</si>
  <si>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</si>
  <si>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</si>
  <si>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</si>
  <si>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</si>
  <si>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</si>
  <si>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</si>
  <si>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</si>
  <si>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</si>
  <si>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</si>
  <si>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</si>
  <si>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</si>
  <si>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</si>
  <si>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</si>
  <si>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</si>
  <si>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</si>
  <si>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</si>
  <si>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</si>
  <si>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</si>
  <si>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</si>
  <si>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</si>
  <si>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</si>
  <si>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</si>
  <si>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</si>
  <si>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</si>
  <si>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</si>
  <si>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</si>
  <si>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</si>
  <si>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</si>
  <si>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</si>
  <si>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</si>
  <si>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</si>
  <si>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</si>
  <si>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</si>
  <si>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</si>
  <si>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</si>
  <si>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</si>
  <si>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</si>
  <si>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</si>
  <si>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</si>
  <si>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</si>
  <si>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</si>
  <si>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</si>
  <si>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</si>
  <si>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</si>
  <si>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</si>
  <si>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</si>
  <si>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</si>
  <si>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</si>
  <si>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</si>
  <si>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</si>
  <si>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</si>
  <si>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</si>
  <si>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</si>
  <si>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</si>
  <si>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</si>
  <si>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</si>
  <si>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</si>
  <si>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</si>
  <si>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</si>
  <si>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</si>
  <si>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</si>
  <si>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</si>
  <si>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</si>
  <si>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</si>
  <si>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</si>
  <si>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</si>
  <si>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</si>
  <si>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</si>
  <si>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</si>
  <si>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</si>
  <si>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</si>
  <si>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</si>
  <si>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</si>
  <si>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</si>
  <si>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</si>
  <si>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</si>
  <si>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</si>
  <si>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</si>
  <si>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</si>
  <si>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</si>
  <si>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</si>
  <si>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</si>
  <si>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</si>
  <si>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</si>
  <si>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</si>
  <si>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</si>
  <si>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</si>
  <si>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</si>
  <si>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</si>
  <si>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</si>
  <si>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</si>
  <si>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</si>
  <si>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</si>
  <si>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</si>
  <si>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</si>
  <si>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</si>
  <si>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</si>
  <si>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</si>
  <si>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</si>
  <si>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</si>
  <si>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</si>
  <si>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</si>
  <si>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</si>
  <si>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</si>
  <si>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</si>
  <si>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</si>
  <si>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</si>
  <si>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</si>
  <si>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</si>
  <si>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</si>
  <si>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</si>
  <si>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</si>
  <si>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</si>
  <si>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</si>
  <si>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</si>
  <si>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</si>
  <si>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</si>
  <si>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</si>
  <si>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</si>
  <si>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</si>
  <si>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</si>
  <si>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</si>
  <si>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</si>
  <si>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</si>
  <si>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</si>
  <si>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</si>
  <si>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</si>
  <si>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</si>
  <si>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</si>
  <si>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</si>
  <si>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</si>
  <si>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</si>
  <si>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</si>
  <si>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</si>
  <si>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</si>
  <si>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</si>
  <si>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</si>
  <si>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</si>
  <si>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</si>
  <si>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</si>
  <si>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</si>
  <si>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</si>
  <si>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</si>
  <si>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</si>
  <si>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</si>
  <si>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</si>
  <si>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</si>
  <si>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</si>
  <si>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</si>
  <si>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</si>
  <si>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</si>
  <si>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</si>
  <si>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</si>
  <si>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</si>
  <si>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</si>
  <si>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</si>
  <si>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</si>
  <si>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</si>
  <si>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</si>
  <si>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</si>
  <si>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</si>
  <si>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</si>
  <si>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</si>
  <si>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</si>
  <si>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</si>
  <si>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</si>
  <si>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</si>
  <si>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</si>
  <si>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</si>
  <si>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</si>
  <si>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</si>
  <si>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</si>
  <si>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</si>
  <si>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</si>
  <si>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</si>
  <si>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</si>
  <si>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</si>
  <si>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</si>
  <si>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</si>
  <si>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</si>
  <si>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</si>
  <si>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</si>
  <si>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</si>
  <si>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</si>
  <si>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</si>
  <si>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</si>
  <si>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</si>
  <si>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</si>
  <si>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</si>
  <si>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</si>
  <si>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</si>
  <si>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</si>
  <si>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</si>
  <si>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</si>
  <si>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</si>
  <si>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</si>
  <si>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</si>
  <si>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</si>
  <si>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</si>
  <si>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</si>
  <si>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</si>
  <si>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</si>
  <si>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</si>
  <si>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</si>
  <si>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</si>
  <si>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</si>
  <si>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</si>
  <si>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</si>
  <si>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</si>
  <si>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</si>
  <si>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</si>
  <si>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</si>
  <si>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</si>
  <si>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</si>
  <si>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</si>
  <si>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</si>
  <si>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</si>
  <si>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</si>
  <si>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</si>
  <si>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</si>
  <si>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</si>
  <si>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</si>
  <si>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</si>
  <si>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</si>
  <si>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</si>
  <si>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</si>
  <si>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</si>
  <si>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</si>
  <si>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</si>
  <si>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</si>
  <si>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</si>
  <si>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</si>
  <si>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</si>
  <si>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</si>
  <si>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</si>
  <si>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</si>
  <si>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</si>
  <si>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</si>
  <si>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</si>
  <si>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</si>
  <si>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</si>
  <si>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</si>
  <si>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</si>
  <si>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</si>
  <si>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</si>
  <si>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</si>
  <si>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</si>
  <si>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</si>
  <si>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</si>
  <si>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</si>
  <si>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</si>
  <si>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</si>
  <si>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</si>
  <si>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</si>
  <si>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</si>
  <si>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</si>
  <si>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</si>
  <si>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</si>
  <si>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</si>
  <si>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</si>
  <si>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</si>
  <si>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</si>
  <si>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</si>
  <si>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</si>
  <si>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</si>
  <si>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</si>
  <si>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</si>
  <si>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</si>
  <si>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</si>
  <si>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</si>
  <si>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</si>
  <si>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</si>
  <si>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</si>
  <si>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</si>
  <si>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</si>
  <si>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</si>
  <si>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</si>
  <si>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</si>
  <si>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</si>
  <si>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</si>
  <si>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</si>
  <si>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</si>
  <si>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</si>
  <si>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</si>
  <si>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</si>
  <si>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</si>
  <si>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</si>
  <si>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</si>
  <si>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</si>
  <si>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</si>
  <si>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</si>
  <si>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</si>
  <si>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</si>
  <si>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</si>
  <si>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</si>
  <si>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</si>
  <si>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</si>
  <si>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</si>
  <si>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</si>
  <si>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</si>
  <si>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</si>
  <si>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</si>
  <si>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</si>
  <si>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</si>
  <si>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</si>
  <si>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</si>
  <si>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</si>
  <si>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</si>
  <si>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</si>
  <si>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</si>
  <si>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</si>
  <si>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</si>
  <si>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</si>
  <si>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</si>
  <si>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</si>
  <si>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</si>
  <si>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</si>
  <si>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</si>
  <si>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</si>
  <si>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</si>
  <si>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</si>
  <si>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</si>
  <si>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</si>
  <si>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</si>
  <si>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</si>
  <si>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</si>
  <si>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</si>
  <si>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</si>
  <si>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</si>
  <si>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</si>
  <si>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</si>
  <si>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</si>
  <si>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</si>
  <si>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</si>
  <si>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</si>
  <si>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</si>
  <si>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</si>
  <si>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</si>
  <si>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</si>
  <si>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</si>
  <si>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</si>
  <si>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</si>
  <si>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</si>
  <si>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</si>
  <si>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</si>
  <si>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</si>
  <si>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</si>
  <si>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</si>
  <si>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</si>
  <si>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</si>
  <si>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</si>
  <si>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</si>
  <si>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</si>
  <si>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</si>
  <si>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</si>
  <si>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</si>
  <si>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</si>
  <si>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</si>
  <si>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</si>
  <si>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</si>
  <si>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</si>
  <si>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</si>
  <si>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</si>
  <si>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</si>
  <si>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</si>
  <si>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</si>
  <si>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</si>
  <si>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</si>
  <si>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</si>
  <si>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</si>
  <si>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</si>
  <si>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</si>
  <si>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</si>
  <si>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</si>
  <si>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</si>
  <si>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</si>
  <si>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</si>
  <si>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</si>
  <si>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</si>
  <si>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</si>
  <si>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</si>
  <si>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</si>
  <si>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</si>
  <si>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</si>
  <si>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</si>
  <si>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</si>
  <si>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</si>
  <si>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</si>
  <si>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</si>
  <si>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</si>
  <si>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</si>
  <si>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</si>
  <si>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</si>
  <si>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</si>
  <si>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</si>
  <si>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</si>
  <si>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</si>
  <si>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</si>
  <si>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</si>
  <si>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</si>
  <si>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</si>
  <si>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</si>
  <si>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</si>
  <si>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</si>
  <si>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</si>
  <si>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</si>
  <si>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</si>
  <si>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</si>
  <si>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</si>
  <si>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</si>
  <si>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</si>
  <si>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</si>
  <si>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</si>
  <si>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</si>
  <si>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</si>
  <si>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</si>
  <si>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</si>
  <si>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</si>
  <si>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</si>
  <si>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</si>
  <si>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</si>
  <si>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</si>
  <si>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</si>
  <si>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</si>
  <si>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</si>
  <si>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</si>
  <si>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</si>
  <si>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</si>
  <si>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</si>
  <si>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</si>
  <si>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</si>
  <si>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</si>
  <si>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</si>
  <si>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</si>
  <si>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</si>
  <si>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</si>
  <si>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</si>
  <si>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</si>
  <si>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</si>
  <si>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</si>
  <si>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</si>
  <si>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</si>
  <si>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</si>
  <si>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</si>
  <si>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</si>
  <si>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</si>
  <si>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</si>
  <si>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</si>
  <si>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</si>
  <si>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</si>
  <si>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</si>
  <si>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</si>
  <si>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</si>
  <si>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</si>
  <si>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</si>
  <si>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</si>
  <si>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</si>
  <si>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</si>
  <si>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</si>
  <si>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</si>
  <si>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</si>
  <si>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</si>
  <si>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</si>
  <si>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</si>
  <si>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</si>
  <si>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</si>
  <si>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</si>
  <si>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</si>
  <si>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</si>
  <si>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</si>
  <si>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</si>
  <si>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</si>
  <si>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</si>
  <si>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</si>
  <si>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</si>
  <si>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</si>
  <si>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</si>
  <si>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</si>
  <si>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</si>
  <si>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</si>
  <si>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</si>
  <si>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</si>
  <si>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</si>
  <si>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</si>
  <si>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</si>
  <si>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</si>
  <si>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</si>
  <si>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</si>
  <si>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</si>
  <si>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</si>
  <si>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</si>
  <si>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</si>
  <si>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</si>
  <si>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</si>
  <si>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</si>
  <si>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</si>
  <si>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</si>
  <si>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</si>
  <si>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</si>
  <si>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</si>
  <si>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</si>
  <si>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</si>
  <si>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</si>
  <si>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</si>
  <si>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</si>
  <si>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</si>
  <si>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</si>
  <si>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</si>
  <si>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</si>
  <si>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</si>
  <si>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</si>
  <si>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</si>
  <si>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</si>
  <si>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</si>
  <si>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</si>
  <si>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</si>
  <si>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</si>
  <si>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</si>
  <si>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</si>
  <si>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</si>
  <si>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</si>
  <si>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</si>
  <si>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</si>
  <si>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</si>
  <si>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</si>
  <si>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</si>
  <si>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</si>
  <si>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</si>
  <si>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</si>
  <si>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</si>
  <si>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</si>
  <si>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</si>
  <si>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</si>
  <si>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</si>
  <si>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</si>
  <si>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</si>
  <si>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</si>
  <si>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</si>
  <si>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</si>
  <si>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</si>
  <si>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</si>
  <si>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</si>
  <si>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</si>
  <si>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</si>
  <si>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</si>
  <si>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</si>
  <si>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</si>
  <si>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</si>
  <si>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</si>
  <si>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</si>
  <si>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</si>
  <si>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</si>
  <si>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</si>
  <si>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</si>
  <si>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</si>
  <si>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</si>
  <si>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</si>
  <si>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</si>
  <si>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</si>
  <si>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</si>
  <si>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</si>
  <si>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</si>
  <si>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</si>
  <si>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</si>
  <si>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</si>
  <si>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</si>
  <si>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</si>
  <si>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</si>
  <si>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</si>
  <si>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</si>
  <si>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</si>
  <si>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</si>
  <si>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</si>
  <si>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</si>
  <si>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</si>
  <si>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</si>
  <si>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</si>
  <si>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</si>
  <si>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</si>
  <si>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</si>
  <si>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</si>
  <si>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</si>
  <si>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</si>
  <si>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</si>
  <si>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</si>
  <si>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</si>
  <si>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</si>
  <si>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</si>
  <si>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</si>
  <si>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</si>
  <si>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</si>
  <si>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</si>
  <si>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</si>
  <si>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</si>
  <si>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</si>
  <si>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</si>
  <si>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</si>
  <si>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</si>
  <si>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</si>
  <si>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</si>
  <si>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</si>
  <si>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</si>
  <si>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</si>
  <si>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</si>
  <si>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</si>
  <si>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</si>
  <si>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</si>
  <si>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</si>
  <si>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</si>
  <si>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</si>
  <si>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</si>
  <si>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</si>
  <si>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</si>
  <si>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</si>
  <si>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</si>
  <si>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</si>
  <si>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</si>
  <si>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</si>
  <si>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</si>
  <si>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</si>
  <si>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</si>
  <si>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</si>
  <si>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</si>
  <si>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</si>
  <si>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</si>
  <si>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</si>
  <si>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</si>
  <si>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</si>
  <si>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</si>
  <si>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</si>
  <si>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</si>
  <si>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</si>
  <si>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</si>
  <si>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</si>
  <si>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</si>
  <si>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</si>
  <si>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</si>
  <si>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</si>
  <si>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</si>
  <si>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</si>
  <si>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</si>
  <si>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</si>
  <si>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</si>
  <si>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</si>
  <si>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</si>
  <si>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</si>
  <si>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</si>
  <si>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</si>
  <si>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</si>
  <si>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</si>
  <si>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</si>
  <si>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</si>
  <si>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</si>
  <si>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</si>
  <si>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</si>
  <si>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</si>
  <si>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</si>
  <si>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</si>
  <si>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</si>
  <si>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</si>
  <si>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</si>
  <si>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</si>
  <si>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</si>
  <si>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</si>
  <si>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</si>
  <si>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</si>
  <si>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</si>
  <si>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</si>
  <si>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</si>
  <si>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</si>
  <si>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</si>
  <si>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</si>
  <si>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</si>
  <si>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</si>
  <si>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</si>
  <si>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</si>
  <si>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</si>
  <si>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</si>
  <si>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</si>
  <si>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</si>
  <si>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</si>
  <si>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</si>
  <si>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</si>
  <si>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</si>
  <si>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</si>
  <si>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</si>
  <si>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</si>
  <si>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</si>
  <si>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</si>
  <si>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</si>
  <si>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</si>
  <si>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</si>
  <si>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</si>
  <si>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</si>
  <si>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</si>
  <si>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</si>
  <si>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</si>
  <si>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</si>
  <si>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</si>
  <si>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</si>
  <si>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</si>
  <si>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</si>
  <si>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</si>
  <si>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</si>
  <si>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</si>
  <si>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</si>
  <si>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</si>
  <si>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</si>
  <si>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</si>
  <si>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</si>
  <si>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</si>
  <si>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</si>
  <si>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</si>
  <si>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</si>
  <si>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</si>
  <si>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</si>
  <si>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</si>
  <si>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</si>
  <si>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</si>
  <si>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</si>
  <si>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</si>
  <si>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</si>
  <si>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</si>
  <si>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</si>
  <si>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</si>
  <si>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</si>
  <si>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</si>
  <si>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</si>
  <si>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</si>
  <si>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</si>
  <si>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</si>
  <si>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</si>
  <si>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</si>
  <si>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</si>
  <si>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</si>
  <si>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</si>
  <si>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</si>
  <si>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</si>
  <si>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</si>
  <si>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</si>
  <si>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</si>
  <si>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</si>
  <si>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</si>
  <si>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</si>
  <si>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</si>
  <si>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</si>
  <si>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</si>
  <si>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</si>
  <si>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</si>
  <si>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</si>
  <si>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</si>
  <si>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</si>
  <si>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</si>
  <si>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</si>
  <si>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</si>
  <si>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</si>
  <si>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</si>
  <si>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</si>
  <si>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</si>
  <si>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</si>
  <si>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</si>
  <si>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</si>
  <si>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</si>
  <si>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</si>
  <si>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</si>
  <si>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</si>
  <si>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</si>
  <si>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</si>
  <si>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</si>
  <si>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</si>
  <si>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</si>
  <si>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</si>
  <si>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</si>
  <si>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</si>
  <si>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</si>
  <si>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</si>
  <si>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</si>
  <si>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</si>
  <si>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</si>
  <si>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</si>
  <si>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</si>
  <si>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</si>
  <si>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</si>
  <si>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</si>
  <si>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</si>
  <si>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</si>
  <si>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</si>
  <si>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</si>
  <si>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</si>
  <si>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</si>
  <si>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</si>
  <si>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</si>
  <si>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</si>
  <si>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</si>
  <si>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</si>
  <si>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</si>
  <si>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</si>
  <si>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</si>
  <si>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</si>
  <si>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</si>
  <si>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</si>
  <si>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</si>
  <si>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</si>
  <si>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</si>
  <si>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</si>
  <si>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</si>
  <si>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</si>
  <si>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</si>
  <si>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</si>
  <si>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</si>
  <si>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</si>
  <si>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</si>
  <si>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</si>
  <si>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</si>
  <si>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</si>
  <si>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</si>
  <si>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</si>
  <si>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</si>
  <si>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</si>
  <si>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</si>
  <si>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</si>
  <si>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</si>
  <si>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</si>
  <si>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</si>
  <si>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</si>
  <si>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</si>
  <si>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</si>
  <si>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</si>
  <si>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</si>
  <si>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</si>
  <si>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</si>
  <si>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</si>
  <si>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</si>
  <si>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</si>
  <si>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</si>
  <si>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</si>
  <si>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</si>
  <si>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</si>
  <si>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</si>
  <si>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</si>
  <si>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</si>
  <si>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</si>
  <si>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</si>
  <si>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</si>
  <si>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</si>
  <si>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</si>
  <si>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</si>
  <si>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</si>
  <si>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</si>
  <si>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</si>
  <si>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</si>
  <si>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</si>
  <si>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</si>
  <si>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</si>
  <si>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</si>
  <si>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</si>
  <si>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</si>
  <si>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</si>
  <si>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</si>
  <si>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</si>
  <si>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</si>
  <si>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</si>
  <si>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</si>
  <si>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</si>
  <si>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</si>
  <si>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</si>
  <si>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</si>
  <si>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</si>
  <si>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</si>
  <si>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</si>
  <si>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</si>
  <si>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</si>
  <si>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</si>
  <si>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</si>
  <si>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</si>
  <si>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</si>
  <si>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</si>
  <si>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</si>
  <si>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</si>
  <si>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</si>
  <si>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</si>
  <si>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</si>
  <si>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</si>
  <si>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</si>
  <si>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</si>
  <si>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</si>
  <si>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</si>
  <si>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</si>
  <si>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</si>
  <si>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</si>
  <si>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</si>
  <si>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</si>
  <si>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</si>
  <si>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</si>
  <si>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</si>
  <si>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</si>
  <si>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</si>
  <si>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</si>
  <si>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</si>
  <si>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</si>
  <si>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</si>
  <si>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</si>
  <si>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</si>
  <si>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</si>
  <si>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</si>
  <si>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</si>
  <si>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</si>
  <si>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</si>
  <si>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</si>
  <si>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</si>
  <si>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</si>
  <si>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</si>
  <si>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</si>
  <si>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</si>
  <si>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</si>
  <si>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</si>
  <si>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</si>
  <si>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</si>
  <si>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</si>
  <si>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</si>
  <si>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</si>
  <si>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</si>
  <si>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</si>
  <si>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</si>
  <si>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</si>
  <si>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</si>
  <si>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</si>
  <si>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</si>
  <si>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</si>
  <si>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</si>
  <si>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</si>
  <si>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</si>
  <si>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</si>
  <si>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</si>
  <si>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</si>
  <si>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</si>
  <si>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</si>
  <si>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</si>
  <si>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</si>
  <si>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</si>
  <si>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</si>
  <si>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</si>
  <si>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</si>
  <si>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</si>
  <si>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</si>
  <si>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</si>
  <si>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</si>
  <si>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</si>
  <si>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</si>
  <si>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</si>
  <si>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</si>
  <si>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</si>
  <si>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</si>
  <si>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</si>
  <si>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</si>
  <si>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</si>
  <si>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</si>
  <si>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</si>
  <si>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</si>
  <si>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</si>
  <si>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</si>
  <si>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</si>
  <si>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</si>
  <si>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</si>
  <si>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</si>
  <si>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</si>
  <si>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</si>
  <si>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</si>
  <si>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</si>
  <si>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</si>
  <si>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</si>
  <si>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</si>
  <si>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</si>
  <si>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</si>
  <si>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</si>
  <si>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</si>
  <si>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</si>
  <si>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</si>
  <si>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</si>
  <si>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</si>
  <si>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</si>
  <si>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</si>
  <si>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</si>
  <si>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</si>
  <si>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</si>
  <si>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</si>
  <si>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</si>
  <si>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</si>
  <si>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</si>
  <si>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</si>
  <si>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</si>
  <si>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</si>
  <si>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</si>
  <si>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</si>
  <si>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</si>
  <si>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</si>
  <si>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</si>
  <si>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</si>
  <si>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</si>
  <si>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</si>
  <si>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</si>
  <si>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</si>
  <si>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</si>
  <si>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</si>
  <si>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</si>
  <si>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</si>
  <si>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</si>
  <si>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</si>
  <si>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</si>
  <si>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</si>
  <si>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</si>
  <si>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</si>
  <si>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</si>
  <si>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</si>
  <si>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</si>
  <si>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</si>
  <si>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</si>
  <si>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</si>
  <si>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</si>
  <si>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</si>
  <si>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</si>
  <si>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</si>
  <si>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</si>
  <si>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</si>
  <si>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</si>
  <si>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</si>
  <si>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</si>
  <si>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</si>
  <si>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</si>
  <si>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</si>
  <si>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</si>
  <si>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</si>
  <si>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</si>
  <si>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</si>
  <si>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</si>
  <si>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</si>
  <si>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</si>
  <si>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</si>
  <si>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</si>
  <si>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</si>
  <si>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</si>
  <si>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</si>
  <si>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</si>
  <si>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</si>
  <si>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</si>
  <si>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</si>
  <si>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</si>
  <si>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</si>
  <si>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</si>
  <si>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</si>
  <si>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</si>
  <si>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</si>
  <si>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</si>
  <si>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</si>
  <si>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</si>
  <si>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</si>
  <si>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</si>
  <si>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</si>
  <si>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</si>
  <si>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</si>
  <si>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</si>
  <si>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</si>
  <si>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</si>
  <si>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</si>
  <si>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</si>
  <si>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</si>
  <si>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</si>
  <si>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</si>
  <si>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</si>
  <si>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</si>
  <si>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</si>
  <si>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</si>
  <si>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</si>
  <si>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</si>
  <si>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</si>
  <si>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</si>
  <si>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</si>
  <si>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</si>
  <si>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</si>
  <si>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</si>
  <si>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</si>
  <si>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</si>
  <si>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</si>
  <si>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</si>
  <si>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</si>
  <si>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</si>
  <si>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</si>
  <si>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</si>
  <si>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</si>
  <si>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</si>
  <si>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</si>
  <si>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</si>
  <si>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</si>
  <si>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</si>
  <si>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</si>
  <si>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</si>
  <si>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</si>
  <si>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</si>
  <si>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</si>
  <si>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</si>
  <si>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</si>
  <si>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</si>
  <si>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</si>
  <si>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</si>
  <si>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</si>
  <si>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</si>
  <si>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</si>
  <si>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</si>
  <si>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</si>
  <si>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</si>
  <si>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</si>
  <si>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</si>
  <si>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</si>
  <si>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</si>
  <si>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</si>
  <si>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</si>
  <si>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</si>
  <si>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</si>
  <si>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</si>
  <si>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</si>
  <si>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</si>
  <si>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</si>
  <si>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</si>
  <si>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</si>
  <si>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</si>
  <si>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</si>
  <si>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</si>
  <si>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</si>
  <si>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</si>
  <si>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</si>
  <si>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</si>
  <si>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</si>
  <si>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</si>
  <si>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</si>
  <si>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</si>
  <si>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</si>
  <si>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</si>
  <si>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</si>
  <si>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</si>
  <si>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</si>
  <si>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</si>
  <si>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</si>
  <si>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</si>
  <si>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</si>
  <si>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</si>
  <si>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</si>
  <si>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</si>
  <si>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</si>
  <si>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</si>
  <si>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</si>
  <si>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</si>
  <si>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</si>
  <si>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</si>
  <si>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</si>
  <si>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</si>
  <si>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</si>
  <si>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</si>
  <si>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</si>
  <si>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</si>
  <si>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</si>
  <si>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</si>
  <si>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</si>
  <si>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</si>
  <si>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</si>
  <si>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</si>
  <si>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</si>
  <si>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</si>
  <si>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</si>
  <si>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</si>
  <si>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</si>
  <si>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</si>
  <si>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</si>
  <si>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</si>
  <si>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</si>
  <si>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</si>
  <si>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</si>
  <si>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</si>
  <si>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</si>
  <si>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</si>
  <si>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</si>
  <si>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</si>
  <si>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</si>
  <si>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</si>
  <si>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</si>
  <si>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</si>
  <si>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</si>
  <si>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</si>
  <si>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</si>
  <si>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</si>
  <si>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</si>
  <si>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</si>
  <si>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</si>
  <si>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</si>
  <si>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</si>
  <si>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</si>
  <si>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</si>
  <si>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</si>
  <si>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</si>
  <si>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</si>
  <si>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</si>
  <si>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</si>
  <si>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</si>
  <si>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</si>
  <si>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</si>
  <si>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</si>
  <si>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</si>
  <si>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</si>
  <si>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</si>
  <si>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</si>
  <si>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</si>
  <si>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</si>
  <si>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</si>
  <si>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</si>
  <si>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</si>
  <si>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</si>
  <si>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</si>
  <si>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</si>
  <si>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</si>
  <si>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</si>
  <si>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</si>
  <si>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</si>
  <si>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</si>
  <si>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</si>
  <si>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</si>
  <si>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</si>
  <si>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</si>
  <si>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</si>
  <si>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</si>
  <si>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</si>
  <si>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</si>
  <si>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</si>
  <si>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</si>
  <si>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</si>
  <si>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</si>
  <si>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</si>
  <si>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</si>
  <si>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</si>
  <si>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</si>
  <si>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</si>
  <si>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</si>
  <si>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</si>
  <si>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</si>
  <si>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</si>
  <si>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</si>
  <si>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</si>
  <si>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</si>
  <si>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</si>
  <si>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</si>
  <si>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</si>
  <si>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</si>
  <si>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</si>
  <si>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</si>
  <si>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</si>
  <si>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</si>
  <si>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</si>
  <si>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</si>
  <si>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</si>
  <si>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</si>
  <si>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</si>
  <si>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</si>
  <si>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</si>
  <si>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</si>
  <si>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</si>
  <si>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</si>
  <si>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</si>
  <si>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</si>
  <si>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</si>
  <si>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</si>
  <si>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</si>
  <si>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</si>
  <si>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</si>
  <si>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</si>
  <si>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</si>
  <si>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</si>
  <si>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</si>
  <si>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</si>
  <si>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</si>
  <si>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</si>
  <si>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</si>
  <si>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</si>
  <si>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</si>
  <si>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</si>
  <si>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</si>
  <si>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</si>
  <si>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</si>
  <si>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</si>
  <si>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</si>
  <si>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</si>
  <si>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</si>
  <si>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</si>
  <si>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</si>
  <si>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</si>
  <si>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</si>
  <si>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</si>
  <si>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</si>
  <si>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</si>
  <si>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</si>
  <si>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</si>
  <si>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</si>
  <si>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</si>
  <si>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</si>
  <si>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</si>
  <si>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</si>
  <si>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</si>
  <si>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</si>
  <si>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</si>
  <si>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</si>
  <si>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</si>
  <si>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</si>
  <si>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</si>
  <si>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</si>
  <si>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</si>
  <si>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</si>
  <si>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</si>
  <si>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</si>
  <si>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</si>
  <si>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</si>
  <si>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</si>
  <si>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</si>
  <si>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</si>
  <si>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</si>
  <si>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</si>
  <si>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</si>
  <si>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</si>
  <si>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</si>
  <si>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</si>
  <si>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</si>
  <si>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</si>
  <si>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</si>
  <si>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</si>
  <si>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</si>
  <si>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</si>
  <si>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</si>
  <si>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</si>
  <si>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</si>
  <si>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</si>
  <si>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</si>
  <si>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</si>
  <si>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</si>
  <si>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</si>
  <si>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</si>
  <si>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</si>
  <si>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</si>
  <si>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</si>
  <si>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</si>
  <si>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</si>
  <si>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</si>
  <si>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</si>
  <si>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</si>
  <si>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</si>
  <si>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</si>
  <si>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</si>
  <si>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</si>
  <si>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</si>
  <si>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</si>
  <si>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</si>
  <si>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</si>
  <si>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</si>
  <si>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</si>
  <si>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</si>
  <si>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</si>
  <si>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</si>
  <si>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</si>
  <si>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</si>
  <si>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</si>
  <si>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</si>
  <si>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</si>
  <si>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</si>
  <si>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</si>
  <si>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</si>
  <si>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</si>
  <si>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</si>
  <si>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</si>
  <si>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</si>
  <si>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</si>
  <si>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</si>
  <si>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</si>
  <si>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</si>
  <si>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</si>
  <si>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</si>
  <si>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</si>
  <si>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</si>
  <si>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</si>
  <si>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</si>
  <si>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</si>
  <si>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</si>
  <si>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</si>
  <si>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</si>
  <si>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</si>
  <si>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</si>
  <si>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</si>
  <si>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</si>
  <si>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</si>
  <si>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</si>
  <si>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</si>
  <si>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</si>
  <si>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</si>
  <si>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</si>
  <si>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</si>
  <si>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</si>
  <si>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</si>
  <si>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</si>
  <si>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</si>
  <si>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</si>
  <si>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</si>
  <si>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</si>
  <si>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</si>
  <si>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</si>
  <si>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</si>
  <si>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</si>
  <si>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</si>
  <si>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</si>
  <si>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</si>
  <si>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</si>
  <si>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</si>
  <si>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</si>
  <si>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</si>
  <si>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</si>
  <si>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</si>
  <si>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</si>
  <si>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</si>
  <si>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</si>
  <si>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</si>
  <si>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</si>
  <si>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</si>
  <si>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</si>
  <si>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</si>
  <si>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</si>
  <si>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</si>
  <si>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</si>
  <si>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</si>
  <si>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</si>
  <si>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</si>
  <si>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</si>
  <si>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</si>
  <si>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</si>
  <si>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</si>
  <si>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</si>
  <si>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</si>
  <si>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</si>
  <si>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</si>
  <si>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</si>
  <si>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</si>
  <si>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</si>
  <si>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</si>
  <si>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</si>
  <si>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</si>
  <si>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</si>
  <si>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</si>
  <si>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</si>
  <si>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</si>
  <si>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</si>
  <si>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</si>
  <si>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</si>
  <si>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</si>
  <si>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</si>
  <si>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</si>
  <si>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</si>
  <si>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</si>
  <si>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</si>
  <si>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</si>
  <si>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</si>
  <si>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</si>
  <si>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</si>
  <si>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</si>
  <si>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</si>
  <si>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</si>
  <si>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</si>
  <si>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</si>
  <si>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</si>
  <si>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</si>
  <si>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</si>
  <si>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</si>
  <si>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</si>
  <si>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</si>
  <si>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</si>
  <si>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</si>
  <si>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</si>
  <si>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</si>
  <si>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</si>
  <si>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</si>
  <si>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</si>
  <si>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</si>
  <si>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</si>
  <si>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</si>
  <si>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</si>
  <si>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</si>
  <si>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</si>
  <si>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</si>
  <si>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</si>
  <si>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</si>
  <si>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</si>
  <si>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</si>
  <si>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</si>
  <si>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</si>
  <si>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</si>
  <si>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</si>
  <si>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</si>
  <si>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</si>
  <si>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</si>
  <si>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</si>
  <si>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</si>
  <si>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</si>
  <si>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</si>
  <si>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</si>
  <si>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</si>
  <si>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</si>
  <si>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</si>
  <si>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</si>
  <si>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</si>
  <si>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</si>
  <si>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</si>
  <si>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</si>
  <si>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</si>
  <si>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</si>
  <si>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</si>
  <si>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</si>
  <si>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</si>
  <si>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</si>
  <si>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</si>
  <si>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</si>
  <si>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</si>
  <si>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</si>
  <si>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</si>
  <si>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</si>
  <si>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</si>
  <si>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</si>
  <si>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</si>
  <si>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</si>
  <si>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</si>
  <si>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</si>
  <si>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</si>
  <si>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</si>
  <si>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</si>
  <si>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</si>
  <si>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</si>
  <si>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</si>
  <si>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</si>
  <si>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</si>
  <si>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</si>
  <si>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</si>
  <si>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</si>
  <si>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</si>
  <si>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</si>
  <si>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</si>
  <si>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</si>
  <si>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</si>
  <si>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</si>
  <si>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</si>
  <si>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</si>
  <si>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</si>
  <si>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</si>
  <si>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</si>
  <si>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</si>
  <si>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</si>
  <si>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</si>
  <si>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</si>
  <si>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</si>
  <si>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</si>
  <si>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</si>
  <si>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</si>
  <si>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</si>
  <si>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</si>
  <si>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</si>
  <si>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</si>
  <si>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</si>
  <si>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</si>
  <si>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</si>
  <si>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</si>
  <si>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</si>
  <si>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</si>
  <si>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</si>
  <si>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</si>
  <si>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</si>
  <si>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</si>
  <si>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</si>
  <si>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</si>
  <si>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</si>
  <si>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</si>
  <si>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</si>
  <si>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</si>
  <si>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</si>
  <si>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</si>
  <si>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</si>
  <si>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</si>
  <si>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</si>
  <si>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</si>
  <si>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</si>
  <si>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</si>
  <si>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</si>
  <si>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</si>
  <si>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</si>
  <si>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</si>
  <si>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</si>
  <si>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</si>
  <si>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</si>
  <si>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</si>
  <si>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</si>
  <si>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</si>
  <si>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</si>
  <si>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</si>
  <si>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</si>
  <si>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</si>
  <si>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</si>
  <si>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</si>
  <si>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</si>
  <si>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</si>
  <si>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</si>
  <si>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</si>
  <si>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</si>
  <si>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</si>
  <si>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</si>
  <si>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</si>
  <si>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</si>
  <si>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</si>
  <si>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</si>
  <si>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</si>
  <si>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</si>
  <si>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</si>
  <si>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</si>
  <si>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</si>
  <si>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</si>
  <si>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</si>
  <si>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</si>
  <si>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</si>
  <si>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</si>
  <si>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</si>
  <si>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</si>
  <si>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</si>
  <si>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</si>
  <si>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</si>
  <si>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</si>
  <si>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</si>
  <si>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</si>
  <si>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</si>
  <si>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</si>
  <si>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</si>
  <si>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</si>
  <si>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</si>
  <si>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</si>
  <si>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</si>
  <si>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</si>
  <si>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</si>
  <si>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</si>
  <si>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</si>
  <si>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</si>
  <si>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</si>
  <si>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</si>
  <si>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</si>
  <si>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</si>
  <si>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</si>
  <si>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</si>
  <si>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</si>
  <si>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</si>
  <si>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</si>
  <si>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</si>
  <si>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</si>
  <si>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</si>
  <si>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</si>
  <si>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</si>
  <si>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</si>
  <si>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</si>
  <si>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</si>
  <si>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</si>
  <si>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</si>
  <si>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</si>
  <si>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</si>
  <si>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</si>
  <si>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</si>
  <si>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</si>
  <si>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</si>
  <si>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</si>
  <si>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</si>
  <si>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</si>
  <si>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</si>
  <si>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</si>
  <si>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</si>
  <si>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</si>
  <si>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</si>
  <si>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</si>
  <si>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</si>
  <si>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</si>
  <si>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</si>
  <si>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</si>
  <si>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</si>
  <si>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</si>
  <si>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</si>
  <si>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</si>
  <si>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</si>
  <si>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</si>
  <si>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</si>
  <si>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</si>
  <si>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</si>
  <si>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</si>
  <si>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</si>
  <si>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</si>
  <si>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</si>
  <si>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</si>
  <si>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</si>
  <si>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</si>
  <si>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</si>
  <si>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</si>
  <si>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</si>
  <si>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</si>
  <si>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</si>
  <si>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</si>
  <si>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</si>
  <si>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</si>
  <si>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</si>
  <si>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</si>
  <si>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</si>
  <si>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</si>
  <si>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</si>
  <si>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</si>
  <si>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</si>
  <si>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</si>
  <si>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</si>
  <si>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</si>
  <si>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</si>
  <si>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</si>
  <si>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</si>
  <si>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</si>
  <si>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</si>
  <si>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</si>
  <si>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</si>
  <si>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</si>
  <si>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</si>
  <si>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</si>
  <si>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</si>
  <si>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</si>
  <si>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</si>
  <si>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</si>
  <si>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</si>
  <si>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</si>
  <si>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</si>
  <si>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</si>
  <si>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</si>
  <si>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</si>
  <si>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</si>
  <si>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</si>
  <si>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</si>
  <si>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</si>
  <si>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</si>
  <si>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</si>
  <si>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</si>
  <si>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</si>
  <si>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</si>
  <si>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</si>
  <si>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</si>
  <si>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</si>
  <si>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</si>
  <si>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</si>
  <si>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</si>
  <si>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</si>
  <si>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</si>
  <si>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</si>
  <si>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</si>
  <si>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</si>
  <si>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</si>
  <si>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</si>
  <si>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</si>
  <si>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</si>
  <si>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</si>
  <si>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</si>
  <si>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</si>
  <si>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</si>
  <si>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</si>
  <si>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</si>
  <si>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</si>
  <si>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</si>
  <si>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</si>
  <si>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</si>
  <si>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</si>
  <si>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</si>
  <si>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</si>
  <si>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</si>
  <si>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</si>
  <si>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</si>
  <si>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</si>
  <si>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</si>
  <si>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</si>
  <si>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</si>
  <si>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</si>
  <si>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</si>
  <si>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</si>
  <si>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</si>
  <si>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</si>
  <si>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</si>
  <si>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</si>
  <si>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</si>
  <si>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</si>
  <si>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</si>
  <si>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</si>
  <si>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</si>
  <si>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</si>
  <si>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</si>
  <si>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</si>
  <si>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</si>
  <si>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</si>
  <si>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</si>
  <si>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</si>
  <si>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</si>
  <si>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</si>
  <si>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</si>
  <si>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</si>
  <si>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</si>
  <si>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</si>
  <si>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</si>
  <si>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</si>
  <si>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</si>
  <si>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</si>
  <si>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</si>
  <si>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</si>
  <si>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</si>
  <si>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</si>
  <si>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</si>
  <si>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</si>
  <si>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</si>
  <si>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</si>
  <si>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</si>
  <si>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</si>
  <si>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</si>
  <si>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</si>
  <si>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</si>
  <si>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</si>
  <si>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</si>
  <si>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</si>
  <si>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</si>
  <si>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</si>
  <si>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</si>
  <si>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</si>
  <si>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</si>
  <si>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</si>
  <si>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</si>
  <si>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</si>
  <si>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</si>
  <si>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</si>
  <si>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</si>
  <si>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</si>
  <si>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</si>
  <si>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</si>
  <si>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</si>
  <si>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</si>
  <si>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</si>
  <si>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</si>
  <si>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</si>
  <si>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</si>
  <si>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</si>
  <si>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</si>
  <si>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</si>
  <si>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</si>
  <si>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</si>
  <si>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</si>
  <si>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</si>
  <si>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</si>
  <si>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</si>
  <si>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</si>
  <si>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</si>
  <si>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</si>
  <si>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</si>
  <si>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</si>
  <si>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</si>
  <si>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</si>
  <si>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</si>
  <si>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</si>
  <si>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</si>
  <si>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</si>
  <si>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</si>
  <si>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</si>
  <si>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</si>
  <si>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</si>
  <si>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</si>
  <si>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</si>
  <si>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</si>
  <si>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</si>
  <si>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</si>
  <si>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</si>
  <si>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</si>
  <si>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</si>
  <si>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</si>
  <si>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</si>
  <si>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</si>
  <si>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</si>
  <si>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</si>
  <si>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</si>
  <si>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</si>
  <si>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</si>
  <si>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</si>
  <si>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</si>
  <si>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</si>
  <si>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</si>
  <si>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</si>
  <si>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</si>
  <si>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</si>
  <si>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</si>
  <si>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</si>
  <si>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</si>
  <si>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</si>
  <si>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</si>
  <si>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</si>
  <si>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</si>
  <si>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</si>
  <si>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</si>
  <si>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</si>
  <si>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</si>
  <si>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</si>
  <si>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</si>
  <si>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</si>
  <si>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</si>
  <si>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</si>
  <si>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</si>
  <si>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</si>
  <si>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</si>
  <si>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</si>
  <si>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</si>
  <si>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</si>
  <si>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</si>
  <si>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</si>
  <si>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</si>
  <si>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</si>
  <si>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</si>
  <si>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</si>
  <si>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</si>
  <si>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</si>
  <si>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</si>
  <si>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</si>
  <si>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</si>
  <si>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</si>
  <si>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</si>
  <si>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</si>
  <si>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</si>
  <si>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</si>
  <si>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</si>
  <si>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</si>
  <si>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</si>
  <si>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</si>
  <si>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</si>
  <si>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</si>
  <si>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</si>
  <si>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</si>
  <si>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</si>
  <si>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</si>
  <si>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</si>
  <si>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</si>
  <si>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</si>
  <si>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</si>
  <si>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</si>
  <si>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</si>
  <si>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</si>
  <si>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</si>
  <si>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</si>
  <si>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</si>
  <si>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</si>
  <si>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</si>
  <si>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</si>
  <si>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</si>
  <si>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</si>
  <si>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</si>
  <si>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</si>
  <si>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</si>
  <si>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</si>
  <si>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</si>
  <si>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</si>
  <si>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</si>
  <si>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</si>
  <si>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</si>
  <si>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</si>
  <si>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</si>
  <si>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</si>
  <si>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</si>
  <si>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</si>
  <si>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</si>
  <si>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</si>
  <si>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</si>
  <si>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</si>
  <si>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</si>
  <si>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</si>
  <si>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</si>
  <si>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</si>
  <si>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</si>
  <si>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</si>
  <si>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</si>
  <si>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</si>
  <si>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</si>
  <si>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</si>
  <si>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</si>
  <si>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</si>
  <si>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</si>
  <si>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</si>
  <si>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</si>
  <si>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</si>
  <si>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</si>
  <si>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</si>
  <si>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</si>
  <si>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</si>
  <si>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</si>
  <si>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</si>
  <si>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</si>
  <si>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</si>
  <si>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</si>
  <si>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</si>
  <si>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</si>
  <si>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</si>
  <si>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</si>
  <si>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</si>
  <si>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</si>
  <si>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</si>
  <si>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</si>
  <si>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</si>
  <si>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</si>
  <si>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</si>
  <si>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</si>
  <si>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</si>
  <si>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</si>
  <si>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</si>
  <si>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</si>
  <si>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</si>
  <si>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</si>
  <si>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</si>
  <si>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</si>
  <si>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</si>
  <si>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</si>
  <si>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</si>
  <si>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</si>
  <si>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</si>
  <si>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</si>
  <si>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</si>
  <si>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</si>
  <si>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</si>
  <si>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</si>
  <si>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</si>
  <si>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</si>
  <si>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</si>
  <si>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</si>
  <si>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</si>
  <si>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</si>
  <si>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</si>
  <si>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</si>
  <si>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</si>
  <si>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</si>
  <si>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</si>
  <si>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</si>
  <si>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</si>
  <si>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</si>
  <si>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</si>
  <si>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</si>
  <si>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</si>
  <si>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</si>
  <si>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</si>
  <si>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</si>
  <si>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</si>
  <si>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</si>
  <si>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</si>
  <si>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</si>
  <si>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</si>
  <si>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</si>
  <si>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</si>
  <si>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</si>
  <si>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</si>
  <si>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</si>
  <si>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</si>
  <si>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</si>
  <si>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</si>
  <si>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</si>
  <si>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</si>
  <si>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</si>
  <si>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</si>
  <si>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</si>
  <si>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</si>
  <si>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</si>
  <si>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</si>
  <si>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</si>
  <si>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</si>
  <si>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</si>
  <si>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</si>
  <si>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</si>
  <si>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</si>
  <si>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</si>
  <si>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</si>
  <si>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</si>
  <si>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</si>
  <si>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</si>
  <si>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</si>
  <si>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</si>
  <si>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</si>
  <si>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</si>
  <si>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</si>
  <si>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</si>
  <si>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</si>
  <si>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</si>
  <si>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</si>
  <si>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</si>
  <si>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</si>
  <si>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</si>
  <si>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</si>
  <si>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</si>
  <si>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</si>
  <si>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</si>
  <si>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</si>
  <si>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</si>
  <si>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</si>
  <si>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</si>
  <si>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</si>
  <si>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</si>
  <si>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</si>
  <si>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</si>
  <si>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</si>
  <si>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</si>
  <si>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</si>
  <si>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</si>
  <si>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</si>
  <si>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</si>
  <si>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</si>
  <si>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</si>
  <si>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</si>
  <si>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</si>
  <si>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</si>
  <si>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</si>
  <si>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</si>
  <si>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</si>
  <si>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</si>
  <si>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</si>
  <si>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</si>
  <si>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</si>
  <si>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</si>
  <si>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</si>
  <si>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</si>
  <si>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</si>
  <si>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</si>
  <si>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</si>
  <si>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</si>
  <si>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</si>
  <si>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</si>
  <si>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</si>
  <si>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</si>
  <si>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</si>
  <si>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</si>
  <si>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</si>
  <si>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</si>
  <si>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</si>
  <si>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</si>
  <si>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</si>
  <si>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</si>
  <si>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</si>
  <si>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</si>
  <si>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</si>
  <si>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</si>
  <si>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</si>
  <si>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</si>
  <si>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</si>
  <si>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</si>
  <si>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</si>
  <si>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</si>
  <si>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</si>
  <si>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</si>
  <si>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</si>
  <si>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</si>
  <si>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</si>
  <si>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</si>
  <si>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</si>
  <si>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</si>
  <si>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</si>
  <si>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</si>
  <si>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</si>
  <si>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</si>
  <si>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</si>
  <si>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</si>
  <si>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</si>
  <si>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</si>
  <si>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</si>
  <si>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</si>
  <si>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</si>
  <si>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</si>
  <si>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</si>
  <si>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</si>
  <si>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</si>
  <si>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</si>
  <si>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</si>
  <si>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</si>
  <si>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</si>
  <si>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</si>
  <si>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</si>
  <si>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</si>
  <si>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</si>
  <si>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</si>
  <si>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</si>
  <si>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</si>
  <si>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</si>
  <si>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</si>
  <si>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</si>
  <si>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</si>
  <si>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</si>
  <si>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</si>
  <si>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</si>
  <si>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</si>
  <si>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</si>
  <si>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</si>
  <si>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</si>
  <si>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</si>
  <si>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</si>
  <si>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</si>
  <si>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</si>
  <si>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</si>
  <si>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</si>
  <si>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</si>
  <si>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</si>
  <si>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</si>
  <si>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</si>
  <si>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</si>
  <si>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</si>
  <si>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</si>
  <si>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</si>
  <si>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</si>
  <si>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</si>
  <si>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</si>
  <si>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</si>
  <si>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</si>
  <si>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</si>
  <si>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</si>
  <si>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</si>
  <si>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</si>
  <si>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</si>
  <si>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</si>
  <si>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</si>
  <si>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</si>
  <si>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</si>
  <si>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</si>
  <si>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</si>
  <si>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</si>
  <si>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</si>
  <si>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</si>
  <si>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</si>
  <si>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</si>
  <si>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</si>
  <si>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</si>
  <si>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</si>
  <si>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</si>
  <si>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</si>
  <si>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</si>
  <si>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</si>
  <si>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</si>
  <si>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</si>
  <si>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</si>
  <si>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</si>
  <si>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</si>
  <si>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</si>
  <si>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</si>
  <si>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</si>
  <si>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</si>
  <si>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</si>
  <si>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</si>
  <si>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</si>
  <si>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</si>
  <si>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</si>
  <si>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</si>
  <si>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</si>
  <si>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</si>
  <si>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</si>
  <si>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</si>
  <si>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</si>
  <si>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</si>
  <si>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</si>
  <si>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</si>
  <si>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</si>
  <si>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</si>
  <si>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</si>
  <si>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</si>
  <si>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</si>
  <si>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</si>
  <si>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</si>
  <si>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</si>
  <si>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</si>
  <si>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</si>
  <si>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</si>
  <si>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</si>
  <si>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</si>
  <si>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</si>
  <si>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</si>
  <si>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</si>
  <si>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</si>
  <si>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</si>
  <si>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</si>
  <si>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</si>
  <si>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</si>
  <si>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</si>
  <si>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</si>
  <si>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</si>
  <si>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</si>
  <si>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</si>
  <si>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</si>
  <si>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</si>
  <si>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</si>
  <si>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</si>
  <si>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</si>
  <si>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</si>
  <si>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</si>
  <si>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</si>
  <si>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</si>
  <si>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</si>
  <si>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</si>
  <si>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</si>
  <si>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</si>
  <si>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</si>
  <si>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</si>
  <si>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</si>
  <si>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</si>
  <si>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</si>
  <si>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</si>
  <si>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</si>
  <si>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</si>
  <si>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</si>
  <si>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</si>
  <si>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</si>
  <si>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</si>
  <si>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</si>
  <si>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</si>
  <si>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</si>
  <si>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</si>
  <si>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</si>
  <si>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</si>
  <si>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</si>
  <si>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</si>
  <si>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</si>
  <si>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</si>
  <si>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</si>
  <si>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</si>
  <si>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</si>
  <si>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</si>
  <si>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</si>
  <si>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</si>
  <si>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</si>
  <si>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</si>
  <si>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</si>
  <si>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</si>
  <si>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</si>
  <si>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</si>
  <si>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</si>
  <si>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</si>
  <si>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</si>
  <si>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</si>
  <si>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</si>
  <si>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</si>
  <si>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</si>
  <si>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</si>
  <si>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</si>
  <si>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</si>
  <si>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</si>
  <si>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</si>
  <si>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</si>
  <si>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</si>
  <si>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</si>
  <si>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</si>
  <si>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</si>
  <si>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</si>
  <si>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</si>
  <si>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</si>
  <si>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</si>
  <si>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</si>
  <si>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</si>
  <si>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</si>
  <si>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</si>
  <si>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</si>
  <si>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</si>
  <si>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</si>
  <si>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</si>
  <si>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</si>
  <si>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</si>
  <si>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</si>
  <si>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</si>
  <si>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</si>
  <si>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</si>
  <si>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</si>
  <si>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</si>
  <si>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</si>
  <si>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</si>
  <si>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</si>
  <si>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</si>
  <si>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</si>
  <si>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</si>
  <si>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</si>
  <si>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</si>
  <si>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</si>
  <si>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</si>
  <si>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</si>
  <si>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</si>
  <si>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</si>
  <si>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</si>
  <si>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</si>
  <si>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</si>
  <si>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</si>
  <si>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</si>
  <si>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</si>
  <si>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</si>
  <si>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</si>
  <si>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</si>
  <si>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</si>
  <si>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</si>
  <si>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</si>
  <si>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</si>
  <si>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</si>
  <si>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</si>
  <si>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</si>
  <si>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</si>
  <si>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</si>
  <si>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</si>
  <si>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</si>
  <si>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</si>
  <si>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</si>
  <si>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</si>
  <si>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</si>
  <si>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</si>
  <si>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</si>
  <si>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</si>
  <si>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</si>
  <si>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</si>
  <si>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</si>
  <si>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</si>
  <si>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</si>
  <si>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</si>
  <si>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</si>
  <si>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</si>
  <si>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</si>
  <si>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</si>
  <si>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</si>
  <si>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</si>
  <si>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</si>
  <si>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</si>
  <si>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</si>
  <si>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</si>
  <si>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</si>
  <si>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</si>
  <si>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</si>
  <si>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</si>
  <si>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</si>
  <si>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</si>
  <si>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</si>
  <si>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</si>
  <si>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</si>
  <si>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</si>
  <si>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</si>
  <si>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</si>
  <si>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</si>
  <si>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</si>
  <si>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</si>
  <si>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</si>
  <si>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</si>
  <si>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</si>
  <si>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</si>
  <si>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</si>
  <si>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</si>
  <si>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</si>
  <si>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</si>
  <si>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</si>
  <si>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</si>
  <si>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</si>
  <si>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</si>
  <si>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</si>
  <si>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</si>
  <si>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</si>
  <si>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</si>
  <si>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</si>
  <si>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</si>
  <si>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</si>
  <si>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</si>
  <si>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</si>
  <si>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</si>
  <si>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</si>
  <si>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</si>
  <si>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</si>
  <si>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</si>
  <si>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</si>
  <si>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</si>
  <si>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</si>
  <si>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</si>
  <si>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</si>
  <si>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</si>
  <si>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</si>
  <si>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</si>
  <si>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</si>
  <si>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</si>
  <si>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</si>
  <si>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</si>
  <si>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</si>
  <si>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</si>
  <si>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</si>
  <si>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</si>
  <si>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</si>
  <si>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</si>
  <si>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</si>
  <si>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</si>
  <si>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</si>
  <si>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</si>
  <si>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</si>
  <si>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</si>
  <si>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</si>
  <si>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</si>
  <si>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</si>
  <si>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</si>
  <si>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</si>
  <si>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</si>
  <si>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</si>
  <si>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</si>
  <si>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</si>
  <si>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</si>
  <si>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</si>
  <si>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</si>
  <si>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</si>
  <si>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</si>
  <si>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</si>
  <si>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</si>
  <si>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</si>
  <si>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</si>
  <si>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</si>
  <si>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</si>
  <si>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</si>
  <si>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</si>
  <si>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</si>
  <si>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</si>
  <si>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</si>
  <si>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</si>
  <si>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</si>
  <si>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</si>
  <si>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</si>
  <si>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</si>
  <si>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</si>
  <si>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</si>
  <si>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</si>
  <si>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</si>
  <si>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</si>
  <si>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</si>
  <si>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</si>
  <si>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</si>
  <si>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</si>
  <si>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</si>
  <si>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</si>
  <si>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</si>
  <si>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</si>
  <si>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</si>
  <si>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</si>
  <si>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</si>
  <si>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</si>
  <si>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</si>
  <si>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</si>
  <si>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</si>
  <si>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</si>
  <si>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</si>
  <si>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</si>
  <si>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</si>
  <si>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</si>
  <si>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</si>
  <si>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</si>
  <si>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</si>
  <si>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</si>
  <si>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</si>
  <si>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</si>
  <si>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</si>
  <si>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</si>
  <si>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</si>
  <si>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</si>
  <si>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</si>
  <si>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</si>
  <si>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</si>
  <si>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</si>
  <si>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</si>
  <si>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</si>
  <si>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</si>
  <si>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</si>
  <si>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</si>
  <si>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</si>
  <si>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</si>
  <si>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</si>
  <si>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</si>
  <si>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</si>
  <si>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</si>
  <si>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</si>
  <si>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</si>
  <si>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</si>
  <si>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</si>
  <si>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</si>
  <si>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</si>
  <si>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</si>
  <si>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</si>
  <si>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</si>
  <si>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</si>
  <si>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</si>
  <si>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</si>
  <si>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</si>
  <si>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</si>
  <si>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</si>
  <si>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</si>
  <si>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</si>
  <si>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</si>
  <si>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</si>
  <si>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</si>
  <si>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</si>
  <si>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</si>
  <si>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</si>
  <si>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</si>
  <si>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</si>
  <si>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</si>
  <si>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</si>
  <si>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</si>
  <si>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</si>
  <si>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</si>
  <si>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</si>
  <si>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</si>
  <si>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</si>
  <si>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</si>
  <si>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</si>
  <si>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</si>
  <si>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</si>
  <si>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</si>
  <si>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</si>
  <si>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</si>
  <si>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</si>
  <si>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</si>
  <si>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</si>
  <si>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</si>
  <si>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</si>
  <si>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</si>
  <si>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</si>
  <si>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</si>
  <si>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</si>
  <si>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</si>
  <si>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</si>
  <si>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</si>
  <si>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</si>
  <si>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</si>
  <si>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</si>
  <si>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</si>
  <si>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</si>
  <si>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</si>
  <si>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</si>
  <si>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</si>
  <si>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</si>
  <si>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</si>
  <si>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</si>
  <si>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</si>
  <si>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</si>
  <si>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</si>
  <si>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</si>
  <si>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</si>
  <si>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</si>
  <si>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</si>
  <si>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</si>
  <si>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</si>
  <si>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</si>
  <si>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</si>
  <si>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</si>
  <si>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</si>
  <si>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</si>
  <si>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</si>
  <si>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</si>
  <si>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</si>
  <si>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</si>
  <si>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</si>
  <si>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</si>
  <si>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</si>
  <si>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</si>
  <si>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</si>
  <si>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</si>
  <si>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</si>
  <si>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</si>
  <si>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</si>
  <si>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</si>
  <si>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</si>
  <si>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</si>
  <si>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</si>
  <si>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</si>
  <si>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</si>
  <si>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</si>
  <si>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</si>
  <si>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</si>
  <si>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</si>
  <si>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</si>
  <si>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</si>
  <si>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</si>
  <si>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</si>
  <si>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</si>
  <si>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</si>
  <si>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</si>
  <si>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</si>
  <si>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</si>
  <si>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</si>
  <si>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</si>
  <si>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</si>
  <si>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</si>
  <si>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</si>
  <si>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</si>
  <si>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</si>
  <si>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</si>
  <si>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</si>
  <si>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</si>
  <si>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</si>
  <si>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</si>
  <si>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</si>
  <si>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</si>
  <si>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</si>
  <si>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</si>
  <si>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</si>
  <si>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</si>
  <si>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</si>
  <si>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</si>
  <si>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</si>
  <si>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</si>
  <si>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</si>
  <si>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</si>
  <si>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</si>
  <si>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</si>
  <si>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</si>
  <si>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</si>
  <si>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</si>
  <si>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</si>
  <si>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</si>
  <si>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</si>
  <si>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</si>
  <si>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</si>
  <si>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</si>
  <si>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</si>
  <si>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</si>
  <si>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</si>
  <si>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</si>
  <si>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</si>
  <si>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</si>
  <si>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</si>
  <si>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</si>
  <si>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</si>
  <si>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</si>
  <si>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</si>
  <si>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</si>
  <si>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</si>
  <si>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</si>
  <si>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</si>
  <si>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</si>
  <si>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</si>
  <si>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</si>
  <si>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</si>
  <si>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</si>
  <si>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</si>
  <si>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</si>
  <si>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</si>
  <si>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</si>
  <si>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</si>
  <si>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</si>
  <si>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</si>
  <si>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</si>
  <si>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</si>
  <si>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</si>
  <si>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</si>
  <si>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</si>
  <si>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</si>
  <si>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</si>
  <si>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</si>
  <si>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</si>
  <si>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</si>
  <si>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</si>
  <si>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</si>
  <si>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</si>
  <si>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</si>
  <si>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</si>
  <si>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</si>
  <si>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</si>
  <si>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</si>
  <si>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</si>
  <si>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</si>
  <si>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</si>
  <si>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</si>
  <si>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</si>
  <si>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</si>
  <si>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</si>
  <si>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</si>
  <si>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</si>
  <si>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</si>
  <si>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</si>
  <si>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</si>
  <si>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</si>
  <si>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</si>
  <si>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</si>
  <si>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</si>
  <si>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</si>
  <si>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</si>
  <si>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</si>
  <si>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</si>
  <si>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</si>
  <si>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</si>
  <si>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</si>
  <si>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</si>
  <si>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</si>
  <si>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</si>
  <si>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</si>
  <si>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</si>
  <si>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</si>
  <si>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</si>
  <si>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</si>
  <si>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</si>
  <si>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</si>
  <si>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</si>
  <si>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</si>
  <si>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</si>
  <si>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</si>
  <si>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</si>
  <si>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</si>
  <si>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</si>
  <si>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</si>
  <si>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</si>
  <si>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</si>
  <si>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</si>
  <si>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</si>
  <si>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</si>
  <si>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</si>
  <si>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</si>
  <si>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</si>
  <si>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</si>
  <si>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</si>
  <si>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</si>
  <si>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</si>
  <si>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</si>
  <si>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</si>
  <si>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</si>
  <si>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</si>
  <si>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</si>
  <si>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</si>
  <si>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</si>
  <si>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</si>
  <si>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</si>
  <si>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</si>
  <si>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</si>
  <si>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</si>
  <si>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</si>
  <si>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</si>
  <si>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</si>
  <si>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</si>
  <si>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</si>
  <si>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</si>
  <si>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</si>
  <si>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</si>
  <si>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</si>
  <si>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</si>
  <si>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</si>
  <si>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</si>
  <si>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</si>
  <si>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</si>
  <si>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</si>
  <si>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</si>
  <si>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</si>
  <si>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</si>
  <si>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</si>
  <si>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</si>
  <si>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</si>
  <si>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</si>
  <si>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</si>
  <si>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</si>
  <si>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</si>
  <si>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</si>
  <si>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</si>
  <si>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</si>
  <si>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</si>
  <si>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</si>
  <si>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</si>
  <si>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</si>
  <si>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</si>
  <si>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</si>
  <si>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</si>
  <si>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</si>
  <si>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</si>
  <si>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</si>
  <si>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</si>
  <si>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</si>
  <si>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</si>
  <si>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</si>
  <si>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</si>
  <si>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</si>
  <si>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</si>
  <si>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</si>
  <si>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</si>
  <si>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</si>
  <si>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</si>
  <si>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</si>
  <si>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</si>
  <si>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</si>
  <si>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</si>
  <si>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</si>
  <si>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</si>
  <si>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</si>
  <si>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</si>
  <si>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</si>
  <si>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</si>
  <si>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</si>
  <si>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</si>
  <si>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</si>
  <si>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</si>
  <si>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</si>
  <si>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</si>
  <si>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</si>
  <si>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</si>
  <si>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</si>
  <si>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</si>
  <si>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</si>
  <si>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</si>
  <si>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</si>
  <si>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</si>
  <si>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</si>
  <si>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</si>
  <si>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</si>
  <si>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</si>
  <si>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</si>
  <si>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</si>
  <si>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</si>
  <si>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</si>
  <si>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</si>
  <si>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</si>
  <si>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</si>
  <si>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</si>
  <si>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</si>
  <si>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</si>
  <si>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</si>
  <si>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</si>
  <si>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</si>
  <si>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</si>
  <si>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</si>
  <si>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</si>
  <si>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</si>
  <si>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</si>
  <si>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</si>
  <si>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</si>
  <si>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</si>
  <si>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</si>
  <si>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</si>
  <si>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</si>
  <si>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</si>
  <si>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</si>
  <si>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</si>
  <si>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</si>
  <si>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</si>
  <si>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</si>
  <si>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</si>
  <si>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</si>
  <si>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</si>
  <si>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</si>
  <si>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</si>
  <si>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</si>
  <si>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</si>
  <si>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</si>
  <si>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</si>
  <si>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</si>
  <si>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</si>
  <si>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</si>
  <si>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</si>
  <si>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</si>
  <si>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</si>
  <si>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</si>
  <si>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</si>
  <si>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</si>
  <si>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</si>
  <si>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</si>
  <si>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</si>
  <si>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</si>
  <si>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</si>
  <si>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</si>
  <si>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</si>
  <si>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</si>
  <si>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</si>
  <si>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</si>
  <si>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</si>
  <si>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</si>
  <si>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</si>
  <si>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</si>
  <si>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</si>
  <si>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</si>
  <si>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</si>
  <si>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</si>
  <si>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</si>
  <si>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</si>
  <si>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</si>
  <si>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</si>
  <si>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</si>
  <si>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</si>
  <si>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</si>
  <si>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</si>
  <si>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</si>
  <si>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</si>
  <si>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</si>
  <si>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</si>
  <si>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</si>
  <si>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</si>
  <si>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</si>
  <si>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</si>
  <si>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</si>
  <si>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</si>
  <si>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</si>
  <si>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</si>
  <si>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</si>
  <si>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</si>
  <si>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</si>
  <si>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</si>
  <si>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</si>
  <si>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</si>
  <si>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</si>
  <si>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</si>
  <si>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</si>
  <si>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</si>
  <si>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</si>
  <si>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</si>
  <si>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</si>
  <si>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</si>
  <si>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</si>
  <si>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</si>
  <si>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</si>
  <si>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</si>
  <si>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</si>
  <si>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</si>
  <si>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</si>
  <si>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</si>
  <si>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</si>
  <si>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</si>
  <si>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</si>
  <si>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</si>
  <si>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</si>
  <si>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</si>
  <si>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</si>
  <si>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</si>
  <si>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</si>
  <si>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</si>
  <si>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</si>
  <si>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</si>
  <si>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</si>
  <si>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</si>
  <si>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</si>
  <si>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</si>
  <si>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</si>
  <si>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</si>
  <si>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</si>
  <si>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</si>
  <si>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</si>
  <si>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</si>
  <si>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</si>
  <si>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</si>
  <si>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</si>
  <si>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</si>
  <si>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</si>
  <si>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</si>
  <si>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</si>
  <si>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</si>
  <si>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</si>
  <si>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</si>
  <si>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</si>
  <si>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</si>
  <si>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</si>
  <si>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</si>
  <si>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</si>
  <si>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</si>
  <si>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</si>
  <si>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</si>
  <si>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</si>
  <si>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</si>
  <si>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</si>
  <si>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</si>
  <si>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</si>
  <si>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</si>
  <si>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</si>
  <si>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</si>
  <si>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</si>
  <si>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</si>
  <si>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</si>
  <si>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</si>
  <si>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</si>
  <si>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</si>
  <si>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</si>
  <si>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</si>
  <si>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</si>
  <si>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</si>
  <si>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</si>
  <si>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</si>
  <si>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</si>
  <si>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</si>
  <si>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</si>
  <si>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</si>
  <si>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</si>
  <si>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</si>
  <si>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</si>
  <si>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</si>
  <si>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</si>
  <si>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</si>
  <si>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</si>
  <si>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</si>
  <si>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</si>
  <si>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</si>
  <si>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</si>
  <si>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</si>
  <si>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</si>
  <si>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</si>
  <si>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</si>
  <si>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</si>
  <si>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</si>
  <si>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</si>
  <si>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</si>
  <si>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</si>
  <si>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</si>
  <si>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</si>
  <si>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</si>
  <si>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</si>
  <si>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</si>
  <si>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</si>
  <si>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</si>
  <si>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</si>
  <si>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</si>
  <si>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</si>
  <si>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</si>
  <si>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</si>
  <si>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</si>
  <si>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</si>
  <si>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</si>
  <si>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</si>
  <si>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</si>
  <si>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</si>
  <si>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</si>
  <si>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</si>
  <si>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</si>
  <si>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</si>
  <si>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</si>
  <si>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</si>
  <si>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</si>
  <si>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</si>
  <si>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</si>
  <si>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</si>
  <si>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</si>
  <si>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</si>
  <si>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</si>
  <si>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</si>
  <si>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</si>
  <si>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</si>
  <si>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</si>
  <si>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</si>
  <si>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</si>
  <si>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</si>
  <si>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</si>
  <si>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</si>
  <si>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</si>
  <si>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</si>
  <si>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</si>
  <si>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</si>
  <si>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</si>
  <si>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</si>
  <si>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</si>
  <si>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</si>
  <si>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</si>
  <si>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</si>
  <si>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</si>
  <si>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</si>
  <si>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</si>
  <si>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</si>
  <si>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</si>
  <si>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</si>
  <si>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</si>
  <si>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</si>
  <si>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</si>
  <si>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</si>
  <si>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</si>
  <si>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</si>
  <si>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</si>
  <si>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</si>
  <si>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</si>
  <si>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</si>
  <si>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</si>
  <si>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</si>
  <si>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</si>
  <si>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</si>
  <si>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</si>
  <si>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</si>
  <si>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</si>
  <si>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</si>
  <si>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</si>
  <si>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</si>
  <si>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</si>
  <si>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</si>
  <si>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</si>
  <si>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</si>
  <si>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</si>
  <si>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</si>
  <si>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</si>
  <si>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</si>
  <si>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</si>
  <si>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</si>
  <si>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</si>
  <si>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</si>
  <si>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</si>
  <si>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</si>
  <si>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</si>
  <si>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</si>
  <si>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</si>
  <si>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</si>
  <si>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</si>
  <si>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</si>
  <si>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</si>
  <si>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</si>
  <si>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</si>
  <si>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</si>
  <si>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</si>
  <si>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</si>
  <si>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</si>
  <si>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</si>
  <si>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</si>
  <si>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</si>
  <si>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</si>
  <si>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</si>
  <si>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</si>
  <si>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</si>
  <si>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</si>
  <si>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</si>
  <si>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</si>
  <si>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</si>
  <si>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</si>
  <si>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</si>
  <si>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</si>
  <si>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</si>
  <si>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</si>
  <si>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</si>
  <si>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</si>
  <si>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</si>
  <si>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</si>
  <si>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</si>
  <si>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</si>
  <si>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</si>
  <si>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</si>
  <si>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</si>
  <si>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</si>
  <si>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</si>
  <si>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</si>
  <si>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</si>
  <si>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</si>
  <si>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</si>
  <si>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</si>
  <si>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</si>
  <si>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</si>
  <si>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</si>
  <si>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</si>
  <si>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</si>
  <si>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</si>
  <si>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</si>
  <si>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</si>
  <si>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</si>
  <si>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</si>
  <si>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</si>
  <si>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</si>
  <si>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</si>
  <si>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</si>
  <si>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</si>
  <si>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</si>
  <si>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</si>
  <si>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</si>
  <si>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</si>
  <si>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</si>
  <si>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</si>
  <si>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</si>
  <si>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</si>
  <si>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</si>
  <si>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</si>
  <si>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</si>
  <si>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</si>
  <si>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</si>
  <si>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</si>
  <si>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</si>
  <si>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</si>
  <si>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</si>
  <si>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</si>
  <si>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</si>
  <si>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</si>
  <si>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</si>
  <si>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</si>
  <si>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</si>
  <si>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</si>
  <si>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</si>
  <si>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</si>
  <si>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</si>
  <si>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</si>
  <si>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</si>
  <si>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</si>
  <si>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</si>
  <si>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</si>
  <si>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</si>
  <si>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</si>
  <si>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</si>
  <si>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</si>
  <si>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</si>
  <si>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</si>
  <si>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</si>
  <si>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</si>
  <si>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</si>
  <si>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</si>
  <si>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</si>
  <si>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</si>
  <si>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</si>
  <si>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</si>
  <si>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</si>
  <si>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</si>
  <si>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</si>
  <si>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</si>
  <si>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</si>
  <si>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</si>
  <si>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</si>
  <si>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</si>
  <si>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</si>
  <si>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</si>
  <si>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</si>
  <si>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</si>
  <si>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</si>
  <si>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</si>
  <si>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</si>
  <si>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</si>
  <si>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</si>
  <si>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</si>
  <si>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</si>
  <si>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</si>
  <si>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</si>
  <si>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</si>
  <si>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</si>
  <si>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</si>
  <si>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</si>
  <si>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</si>
  <si>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</si>
  <si>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</si>
  <si>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</si>
  <si>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</si>
  <si>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</si>
  <si>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</si>
  <si>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</si>
  <si>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</si>
  <si>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</si>
  <si>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</si>
  <si>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</si>
  <si>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</si>
  <si>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</si>
  <si>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</si>
  <si>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</si>
  <si>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</si>
  <si>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</si>
  <si>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</si>
  <si>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</si>
  <si>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</si>
  <si>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</si>
  <si>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</si>
  <si>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</si>
  <si>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</si>
  <si>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</si>
  <si>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</si>
  <si>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</si>
  <si>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</si>
  <si>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</si>
  <si>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</si>
  <si>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</si>
  <si>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</si>
  <si>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</si>
  <si>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</si>
  <si>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</si>
  <si>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</si>
  <si>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</si>
  <si>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</si>
  <si>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</si>
  <si>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</si>
  <si>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</si>
  <si>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</si>
  <si>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</si>
  <si>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</si>
  <si>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</si>
  <si>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</si>
  <si>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</si>
  <si>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</si>
  <si>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</si>
  <si>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</si>
  <si>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</si>
  <si>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</si>
  <si>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</si>
  <si>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</si>
  <si>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</si>
  <si>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</si>
  <si>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</si>
  <si>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</si>
  <si>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</si>
  <si>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</si>
  <si>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</si>
  <si>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</si>
  <si>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</si>
  <si>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</si>
  <si>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</si>
  <si>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</si>
  <si>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</si>
  <si>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</si>
  <si>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</si>
  <si>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</si>
  <si>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</si>
  <si>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</si>
  <si>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</si>
  <si>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</si>
  <si>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</si>
  <si>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</si>
  <si>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</si>
  <si>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</si>
  <si>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</si>
  <si>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</si>
  <si>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</si>
  <si>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</si>
  <si>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</si>
  <si>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</si>
  <si>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</si>
  <si>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</si>
  <si>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</si>
  <si>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</si>
  <si>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</si>
  <si>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</si>
  <si>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</si>
  <si>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</si>
  <si>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</si>
  <si>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</si>
  <si>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</si>
  <si>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</si>
  <si>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</si>
  <si>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</si>
  <si>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</si>
  <si>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</si>
  <si>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</si>
  <si>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</si>
  <si>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</si>
  <si>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</si>
  <si>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</si>
  <si>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</si>
  <si>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</si>
  <si>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</si>
  <si>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</si>
  <si>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</si>
  <si>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</si>
  <si>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</si>
  <si>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</si>
  <si>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</si>
  <si>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</si>
  <si>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</si>
  <si>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</si>
  <si>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</si>
  <si>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</si>
  <si>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</si>
  <si>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</si>
  <si>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</si>
  <si>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</si>
  <si>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</si>
  <si>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</si>
  <si>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</si>
  <si>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</si>
  <si>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</si>
  <si>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</si>
  <si>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</si>
  <si>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</si>
  <si>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</si>
  <si>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</si>
  <si>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</si>
  <si>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</si>
  <si>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</si>
  <si>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</si>
  <si>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</si>
  <si>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</si>
  <si>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</si>
  <si>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</si>
  <si>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</si>
  <si>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</si>
  <si>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</si>
  <si>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</si>
  <si>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</si>
  <si>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</si>
  <si>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</si>
  <si>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</si>
  <si>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</si>
  <si>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</si>
  <si>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</si>
  <si>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</si>
  <si>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</si>
  <si>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</si>
  <si>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</si>
  <si>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</si>
  <si>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</si>
  <si>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</si>
  <si>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</si>
  <si>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</si>
  <si>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</si>
  <si>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</si>
  <si>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</si>
  <si>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</si>
  <si>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</si>
  <si>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</si>
  <si>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</si>
  <si>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</si>
  <si>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</si>
  <si>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</si>
  <si>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</si>
  <si>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</si>
  <si>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</si>
  <si>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</si>
  <si>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</si>
  <si>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</si>
  <si>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</si>
  <si>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</si>
  <si>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</si>
  <si>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</si>
  <si>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</si>
  <si>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</si>
  <si>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</si>
  <si>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</si>
  <si>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</si>
  <si>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</si>
  <si>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</si>
  <si>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</si>
  <si>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</si>
  <si>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</si>
  <si>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</si>
  <si>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</si>
  <si>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</si>
  <si>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</si>
  <si>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</si>
  <si>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</si>
  <si>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</si>
  <si>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</si>
  <si>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</si>
  <si>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</si>
  <si>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</si>
  <si>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</si>
  <si>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</si>
  <si>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</si>
  <si>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</si>
  <si>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</si>
  <si>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</si>
  <si>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</si>
  <si>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</si>
  <si>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</si>
  <si>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</si>
  <si>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</si>
  <si>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</si>
  <si>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</si>
  <si>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</si>
  <si>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</si>
  <si>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</si>
  <si>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</si>
  <si>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</si>
  <si>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</si>
  <si>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</si>
  <si>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</si>
  <si>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</si>
  <si>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</si>
  <si>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</si>
  <si>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</si>
  <si>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</si>
  <si>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</si>
  <si>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</si>
  <si>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</si>
  <si>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</si>
  <si>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</si>
  <si>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</si>
  <si>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</si>
  <si>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</si>
  <si>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</si>
  <si>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</si>
  <si>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</si>
  <si>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</si>
  <si>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</si>
  <si>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</si>
  <si>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</si>
  <si>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</si>
  <si>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</si>
  <si>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</si>
  <si>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</si>
  <si>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</si>
  <si>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</si>
  <si>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</si>
  <si>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</si>
  <si>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</si>
  <si>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</si>
  <si>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</si>
  <si>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</si>
  <si>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</si>
  <si>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</si>
  <si>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</si>
  <si>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</si>
  <si>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</si>
  <si>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</si>
  <si>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</si>
  <si>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</si>
  <si>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</si>
  <si>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</si>
  <si>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</si>
  <si>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</si>
  <si>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</si>
  <si>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</si>
  <si>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</si>
  <si>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</si>
  <si>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</si>
  <si>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</si>
  <si>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</si>
  <si>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</si>
  <si>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</si>
  <si>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</si>
  <si>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</si>
  <si>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</si>
  <si>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</si>
  <si>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</si>
  <si>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</si>
  <si>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</si>
  <si>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</si>
  <si>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</si>
  <si>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</si>
  <si>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</si>
  <si>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</si>
  <si>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</si>
  <si>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</si>
  <si>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</si>
  <si>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</si>
  <si>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</si>
  <si>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</si>
  <si>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</si>
  <si>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</si>
  <si>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</si>
  <si>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</si>
  <si>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</si>
  <si>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</si>
  <si>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</si>
  <si>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</si>
  <si>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</si>
  <si>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</si>
  <si>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</si>
  <si>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</si>
  <si>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</si>
  <si>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</si>
  <si>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</si>
  <si>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</si>
  <si>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</si>
  <si>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</si>
  <si>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</si>
  <si>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</si>
  <si>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</si>
  <si>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</si>
  <si>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</si>
  <si>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</si>
  <si>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</si>
  <si>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</si>
  <si>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</si>
  <si>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</si>
  <si>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</si>
  <si>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</si>
  <si>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</si>
  <si>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</si>
  <si>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</si>
  <si>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</si>
  <si>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</si>
  <si>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</si>
  <si>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</si>
  <si>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</si>
  <si>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</si>
  <si>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</si>
  <si>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</si>
  <si>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</si>
  <si>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</si>
  <si>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</si>
  <si>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</si>
  <si>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</si>
  <si>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</si>
  <si>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</si>
  <si>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</si>
  <si>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</si>
  <si>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</si>
  <si>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</si>
  <si>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</si>
  <si>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</si>
  <si>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</si>
  <si>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</si>
  <si>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</si>
  <si>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</si>
  <si>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</si>
  <si>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</si>
  <si>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</si>
  <si>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</si>
  <si>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</si>
  <si>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</si>
  <si>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</si>
  <si>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</si>
  <si>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</si>
  <si>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</si>
  <si>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</si>
  <si>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</si>
  <si>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</si>
  <si>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</si>
  <si>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</si>
  <si>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</si>
  <si>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</si>
  <si>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</si>
  <si>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</si>
  <si>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</si>
  <si>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</si>
  <si>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</si>
  <si>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</si>
  <si>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</si>
  <si>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</si>
  <si>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</si>
  <si>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</si>
  <si>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</si>
  <si>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</si>
  <si>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</si>
  <si>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</si>
  <si>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</si>
  <si>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</si>
  <si>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</si>
  <si>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</si>
  <si>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</si>
  <si>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</si>
  <si>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</si>
  <si>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</si>
  <si>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</si>
  <si>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</si>
  <si>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</si>
  <si>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</si>
  <si>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</si>
  <si>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</si>
  <si>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</si>
  <si>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</si>
  <si>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</si>
  <si>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</si>
  <si>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</si>
  <si>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</si>
  <si>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</si>
  <si>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</si>
  <si>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</si>
  <si>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</si>
  <si>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</si>
  <si>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</si>
  <si>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</si>
  <si>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</si>
  <si>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</si>
  <si>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</si>
  <si>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</si>
  <si>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</si>
  <si>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</si>
  <si>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</si>
  <si>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</si>
  <si>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</si>
  <si>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</si>
  <si>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</si>
  <si>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</si>
  <si>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</si>
  <si>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</si>
  <si>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</si>
  <si>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</si>
  <si>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</si>
  <si>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</si>
  <si>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</si>
  <si>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</si>
  <si>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</si>
  <si>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</si>
  <si>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</si>
  <si>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</si>
  <si>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</si>
  <si>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</si>
  <si>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</si>
  <si>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</si>
  <si>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</si>
  <si>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</si>
  <si>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</si>
  <si>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</si>
  <si>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</si>
  <si>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</si>
  <si>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</si>
  <si>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</si>
  <si>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</si>
  <si>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</si>
  <si>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</si>
  <si>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</si>
  <si>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</si>
  <si>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</si>
  <si>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</si>
  <si>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</si>
  <si>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</si>
  <si>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</si>
  <si>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</si>
  <si>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</si>
  <si>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</si>
  <si>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</si>
  <si>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</si>
  <si>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</si>
  <si>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</si>
  <si>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</si>
  <si>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</si>
  <si>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</si>
  <si>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</si>
  <si>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</si>
  <si>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</si>
  <si>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</si>
  <si>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</si>
  <si>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</si>
  <si>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</si>
  <si>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</si>
  <si>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</si>
  <si>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</si>
  <si>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</si>
  <si>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</si>
  <si>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</si>
  <si>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</si>
  <si>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</si>
  <si>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</si>
  <si>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</si>
  <si>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</si>
  <si>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</si>
  <si>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</si>
  <si>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</si>
  <si>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</si>
  <si>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</si>
  <si>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</si>
  <si>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</si>
  <si>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</si>
  <si>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</si>
  <si>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</si>
  <si>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</si>
  <si>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</si>
  <si>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</si>
  <si>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</si>
  <si>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</si>
  <si>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</si>
  <si>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</si>
  <si>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</si>
  <si>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</si>
  <si>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</si>
  <si>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</si>
  <si>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</si>
  <si>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</si>
  <si>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</si>
  <si>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</si>
  <si>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</si>
  <si>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</si>
  <si>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</si>
  <si>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</si>
  <si>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</si>
  <si>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</si>
  <si>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</si>
  <si>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</si>
  <si>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</si>
  <si>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</si>
  <si>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</si>
  <si>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</si>
  <si>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</si>
  <si>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</si>
  <si>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</si>
  <si>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</si>
  <si>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</si>
  <si>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</si>
  <si>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</si>
  <si>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</si>
  <si>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</si>
  <si>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</si>
  <si>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</si>
  <si>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</si>
  <si>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</si>
  <si>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</si>
  <si>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</si>
  <si>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</si>
  <si>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</si>
  <si>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</si>
  <si>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</si>
  <si>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</si>
  <si>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</si>
  <si>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</si>
  <si>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</si>
  <si>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</si>
  <si>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</si>
  <si>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</si>
  <si>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</si>
  <si>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</si>
  <si>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</si>
  <si>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</si>
  <si>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</si>
  <si>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</si>
  <si>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</si>
  <si>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</si>
  <si>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</si>
  <si>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</si>
  <si>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</si>
  <si>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</si>
  <si>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</si>
  <si>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</si>
  <si>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</si>
  <si>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</si>
  <si>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</si>
  <si>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</si>
  <si>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</si>
  <si>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</si>
  <si>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</si>
  <si>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</si>
  <si>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</si>
  <si>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</si>
  <si>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</si>
  <si>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</si>
  <si>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</si>
  <si>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</si>
  <si>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</si>
  <si>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</si>
  <si>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</si>
  <si>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</si>
  <si>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</si>
  <si>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</si>
  <si>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</si>
  <si>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</si>
  <si>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</si>
  <si>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</si>
  <si>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</si>
  <si>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</si>
  <si>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</si>
  <si>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</si>
  <si>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</si>
  <si>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</si>
  <si>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</si>
  <si>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</si>
  <si>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</si>
  <si>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</si>
  <si>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</si>
  <si>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</si>
  <si>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</si>
  <si>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</si>
  <si>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</si>
  <si>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</si>
  <si>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</si>
  <si>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</si>
  <si>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</si>
  <si>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</si>
  <si>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</si>
  <si>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</si>
  <si>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</si>
  <si>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</si>
  <si>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</si>
  <si>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</si>
  <si>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</si>
  <si>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</si>
  <si>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</si>
  <si>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</si>
  <si>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</si>
  <si>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</si>
  <si>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</si>
  <si>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</si>
  <si>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</si>
  <si>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</si>
  <si>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</si>
  <si>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</si>
  <si>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</si>
  <si>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</si>
  <si>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</si>
  <si>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</si>
  <si>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</si>
  <si>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</si>
  <si>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</si>
  <si>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</si>
  <si>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</si>
  <si>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</si>
  <si>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</si>
  <si>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</si>
  <si>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</si>
  <si>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</si>
  <si>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</si>
  <si>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</si>
  <si>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</si>
  <si>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</si>
  <si>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</si>
  <si>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</si>
  <si>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</si>
  <si>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</si>
  <si>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</si>
  <si>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</si>
  <si>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</si>
  <si>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</si>
  <si>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</si>
  <si>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</si>
  <si>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</si>
  <si>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</si>
  <si>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</si>
  <si>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</si>
  <si>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</si>
  <si>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</si>
  <si>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</si>
  <si>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</si>
  <si>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</si>
  <si>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</si>
  <si>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</si>
  <si>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</si>
  <si>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</si>
  <si>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</si>
  <si>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</si>
  <si>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</si>
  <si>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</si>
  <si>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</si>
  <si>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</si>
  <si>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</si>
  <si>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</si>
  <si>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</si>
  <si>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</si>
  <si>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</si>
  <si>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</si>
  <si>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</si>
  <si>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</si>
  <si>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</si>
  <si>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</si>
  <si>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</si>
  <si>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</si>
  <si>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</si>
  <si>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</si>
  <si>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</si>
  <si>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</si>
  <si>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</si>
  <si>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</si>
  <si>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</si>
  <si>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</si>
  <si>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</si>
  <si>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</si>
  <si>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</si>
  <si>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</si>
  <si>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</si>
  <si>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</si>
  <si>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</si>
  <si>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</si>
  <si>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</si>
  <si>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</si>
  <si>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</si>
  <si>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</si>
  <si>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</si>
  <si>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</si>
  <si>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</si>
  <si>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</si>
  <si>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</si>
  <si>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</si>
  <si>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</si>
  <si>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</si>
  <si>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</si>
  <si>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</si>
  <si>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</si>
  <si>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</si>
  <si>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</si>
  <si>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</si>
  <si>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</si>
  <si>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</si>
  <si>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</si>
  <si>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</si>
  <si>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</si>
  <si>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</si>
  <si>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</si>
  <si>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</si>
  <si>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</si>
  <si>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</si>
  <si>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</si>
  <si>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</si>
  <si>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</si>
  <si>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</si>
  <si>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</si>
  <si>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</si>
  <si>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</si>
  <si>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</si>
  <si>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</si>
  <si>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</si>
  <si>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</si>
  <si>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</si>
  <si>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</si>
  <si>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</si>
  <si>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</si>
  <si>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</si>
  <si>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</si>
  <si>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</si>
  <si>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</si>
  <si>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</si>
  <si>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</si>
  <si>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</si>
  <si>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</si>
  <si>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</si>
  <si>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</si>
  <si>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</si>
  <si>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</si>
  <si>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</si>
  <si>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</si>
  <si>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</si>
  <si>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</si>
  <si>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</si>
  <si>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</si>
  <si>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</si>
  <si>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</si>
  <si>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</si>
  <si>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</si>
  <si>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</si>
  <si>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</si>
  <si>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</si>
  <si>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</si>
  <si>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</si>
  <si>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</si>
  <si>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</si>
  <si>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</si>
  <si>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</si>
  <si>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</si>
  <si>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</si>
  <si>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</si>
  <si>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</si>
  <si>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</si>
  <si>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</si>
  <si>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</si>
  <si>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</si>
  <si>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</si>
  <si>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</si>
  <si>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</si>
  <si>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</si>
  <si>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</si>
  <si>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</si>
  <si>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</si>
  <si>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</si>
  <si>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</si>
  <si>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</si>
  <si>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</si>
  <si>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</si>
  <si>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</si>
  <si>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</si>
  <si>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</si>
  <si>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</si>
  <si>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</si>
  <si>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</si>
  <si>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</si>
  <si>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</si>
  <si>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</si>
  <si>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</si>
  <si>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</si>
  <si>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</si>
  <si>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</si>
  <si>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</si>
  <si>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</si>
  <si>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</si>
  <si>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</si>
  <si>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</si>
  <si>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</si>
  <si>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</si>
  <si>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</si>
  <si>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</si>
  <si>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</si>
  <si>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</si>
  <si>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</si>
  <si>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</si>
  <si>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</si>
  <si>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</si>
  <si>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</si>
  <si>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</si>
  <si>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</si>
  <si>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</si>
  <si>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</si>
  <si>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</si>
  <si>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</si>
  <si>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</si>
  <si>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</si>
  <si>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</si>
  <si>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</si>
  <si>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</si>
  <si>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</si>
  <si>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</si>
  <si>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</si>
  <si>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</si>
  <si>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</si>
  <si>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</si>
  <si>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</si>
  <si>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</si>
  <si>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</si>
  <si>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</si>
  <si>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</si>
  <si>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</si>
  <si>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</si>
  <si>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</si>
  <si>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</si>
  <si>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</si>
  <si>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</si>
  <si>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</si>
  <si>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</si>
  <si>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</si>
  <si>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</si>
  <si>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</si>
  <si>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</si>
  <si>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</si>
  <si>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</si>
  <si>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</si>
  <si>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</si>
  <si>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</si>
  <si>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</si>
  <si>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</si>
  <si>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</si>
  <si>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</si>
  <si>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</si>
  <si>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</si>
  <si>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</si>
  <si>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</si>
  <si>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</si>
  <si>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</si>
  <si>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</si>
  <si>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</si>
  <si>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</si>
  <si>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</si>
  <si>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</si>
  <si>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</si>
  <si>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</si>
  <si>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</si>
  <si>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</si>
  <si>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</si>
  <si>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</si>
  <si>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</si>
  <si>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</si>
  <si>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</si>
  <si>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</si>
  <si>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</si>
  <si>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</si>
  <si>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</si>
  <si>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</si>
  <si>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</si>
  <si>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</si>
  <si>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</si>
  <si>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</si>
  <si>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</si>
  <si>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</si>
  <si>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</si>
  <si>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</si>
  <si>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</si>
  <si>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</si>
  <si>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</si>
  <si>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</si>
  <si>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</si>
  <si>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</si>
  <si>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</si>
  <si>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</si>
  <si>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</si>
  <si>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</si>
  <si>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</si>
  <si>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</si>
  <si>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</si>
  <si>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</si>
  <si>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</si>
  <si>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</si>
  <si>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</si>
  <si>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</si>
  <si>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</si>
  <si>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</si>
  <si>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</si>
  <si>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</si>
  <si>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</si>
  <si>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</si>
  <si>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</si>
  <si>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</si>
  <si>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</si>
  <si>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</si>
  <si>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</si>
  <si>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</si>
  <si>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</si>
  <si>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</si>
  <si>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</si>
  <si>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</si>
  <si>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</si>
  <si>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</si>
  <si>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</si>
  <si>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</si>
  <si>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</si>
  <si>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</si>
  <si>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</si>
  <si>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</si>
  <si>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</si>
  <si>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</si>
  <si>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</si>
  <si>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</si>
  <si>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</si>
  <si>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</si>
  <si>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</si>
  <si>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</si>
  <si>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</si>
  <si>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</si>
  <si>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</si>
  <si>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</si>
  <si>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</si>
  <si>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</si>
  <si>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</si>
  <si>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</si>
  <si>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</si>
  <si>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</si>
  <si>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</si>
  <si>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</si>
  <si>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</si>
  <si>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</si>
  <si>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</si>
  <si>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</si>
  <si>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</si>
  <si>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</si>
  <si>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</si>
  <si>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</si>
  <si>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</si>
  <si>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</si>
  <si>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</si>
  <si>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</si>
  <si>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</si>
  <si>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</si>
  <si>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</si>
  <si>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</si>
  <si>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</si>
  <si>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</si>
  <si>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</si>
  <si>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</si>
  <si>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</si>
  <si>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</si>
  <si>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</si>
  <si>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</si>
  <si>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</si>
  <si>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</si>
  <si>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</si>
  <si>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</si>
  <si>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</si>
  <si>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</si>
  <si>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</si>
  <si>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</si>
  <si>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</si>
  <si>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</si>
  <si>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</si>
  <si>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</si>
  <si>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</si>
  <si>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</si>
  <si>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</si>
  <si>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</si>
  <si>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</si>
  <si>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</si>
  <si>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</si>
  <si>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</si>
  <si>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</si>
  <si>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</si>
  <si>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</si>
  <si>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</si>
  <si>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</si>
  <si>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</si>
  <si>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</si>
  <si>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</si>
  <si>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</si>
  <si>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</si>
  <si>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</si>
  <si>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</si>
  <si>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</si>
  <si>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</si>
  <si>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</si>
  <si>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</si>
  <si>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</si>
  <si>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</si>
  <si>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</si>
  <si>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</si>
  <si>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</si>
  <si>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</si>
  <si>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</si>
  <si>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</si>
  <si>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</si>
  <si>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</si>
  <si>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</si>
  <si>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</si>
  <si>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</si>
  <si>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</si>
  <si>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</si>
  <si>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</si>
  <si>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</si>
  <si>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</si>
  <si>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</si>
  <si>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</si>
  <si>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</si>
  <si>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</si>
  <si>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</si>
  <si>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</si>
  <si>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</si>
  <si>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</si>
  <si>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</si>
  <si>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</si>
  <si>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</si>
  <si>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</si>
  <si>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</si>
  <si>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</si>
  <si>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</si>
  <si>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</si>
  <si>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</si>
  <si>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</si>
  <si>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</si>
  <si>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</si>
  <si>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</si>
  <si>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</si>
  <si>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</si>
  <si>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</si>
  <si>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</si>
  <si>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</si>
  <si>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</si>
  <si>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</si>
  <si>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</si>
  <si>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</si>
  <si>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</si>
  <si>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</si>
  <si>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</si>
  <si>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</si>
  <si>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</si>
  <si>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</si>
  <si>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</si>
  <si>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</si>
  <si>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</si>
  <si>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</si>
  <si>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</si>
  <si>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</si>
  <si>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</si>
  <si>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</si>
  <si>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</si>
  <si>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</si>
  <si>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</si>
  <si>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</si>
  <si>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</si>
  <si>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</si>
  <si>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</si>
  <si>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</si>
  <si>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</si>
  <si>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</si>
  <si>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</si>
  <si>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</si>
  <si>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</si>
  <si>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</si>
  <si>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</si>
  <si>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</si>
  <si>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</si>
  <si>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</si>
  <si>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</si>
  <si>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</si>
  <si>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</si>
  <si>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</si>
  <si>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</si>
  <si>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</si>
  <si>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</si>
  <si>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</si>
  <si>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</si>
  <si>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</si>
  <si>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</si>
  <si>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</si>
  <si>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</si>
  <si>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</si>
  <si>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</si>
  <si>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</si>
  <si>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</si>
  <si>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</si>
  <si>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</si>
  <si>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</si>
  <si>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</si>
  <si>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</si>
  <si>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</si>
  <si>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</si>
  <si>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</si>
  <si>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</si>
  <si>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</si>
  <si>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</si>
  <si>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</si>
  <si>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</si>
  <si>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</si>
  <si>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</si>
  <si>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</si>
  <si>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</si>
  <si>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</si>
  <si>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</si>
  <si>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</si>
  <si>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</si>
  <si>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</si>
  <si>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</si>
  <si>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</si>
  <si>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</si>
  <si>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</si>
  <si>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</si>
  <si>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</si>
  <si>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</si>
  <si>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</si>
  <si>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</si>
  <si>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</si>
  <si>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</si>
  <si>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</si>
  <si>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</si>
  <si>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</si>
  <si>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</si>
  <si>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</si>
  <si>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</si>
  <si>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</si>
  <si>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</si>
  <si>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</si>
  <si>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</si>
  <si>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</si>
  <si>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</si>
  <si>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</si>
  <si>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</si>
  <si>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</si>
  <si>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</si>
  <si>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</si>
  <si>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</si>
  <si>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</si>
  <si>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</si>
  <si>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</si>
  <si>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</si>
  <si>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</si>
  <si>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</si>
  <si>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</si>
  <si>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</si>
  <si>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</si>
  <si>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</si>
  <si>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</si>
  <si>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</si>
  <si>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</si>
  <si>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</si>
  <si>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</si>
  <si>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</si>
  <si>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</si>
  <si>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</si>
  <si>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</si>
  <si>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</si>
  <si>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</si>
  <si>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</si>
  <si>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</si>
  <si>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</si>
  <si>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</si>
  <si>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</si>
  <si>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</si>
  <si>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</si>
  <si>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</si>
  <si>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</si>
  <si>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</si>
  <si>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</si>
  <si>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</si>
  <si>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</si>
  <si>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</si>
  <si>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</si>
  <si>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</si>
  <si>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</si>
  <si>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</si>
  <si>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</si>
  <si>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</si>
  <si>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</si>
  <si>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</si>
  <si>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</si>
  <si>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</si>
  <si>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</si>
  <si>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</si>
  <si>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</si>
  <si>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</si>
  <si>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</si>
  <si>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</si>
  <si>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</si>
  <si>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</si>
  <si>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</si>
  <si>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</si>
  <si>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</si>
  <si>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</si>
  <si>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</si>
  <si>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</si>
  <si>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</si>
  <si>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</si>
  <si>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</si>
  <si>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</si>
  <si>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</si>
  <si>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</si>
  <si>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</si>
  <si>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</si>
  <si>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</si>
  <si>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</si>
  <si>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</si>
  <si>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</si>
  <si>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</si>
  <si>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</si>
  <si>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</si>
  <si>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</si>
  <si>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</si>
  <si>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</si>
  <si>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</si>
  <si>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</si>
  <si>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</si>
  <si>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</si>
  <si>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</si>
  <si>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</si>
  <si>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</si>
  <si>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</si>
  <si>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</si>
  <si>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</si>
  <si>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</si>
  <si>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</si>
  <si>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</si>
  <si>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</si>
  <si>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</si>
  <si>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</si>
  <si>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</si>
  <si>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</si>
  <si>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</si>
  <si>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</si>
  <si>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</si>
  <si>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</si>
  <si>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</si>
  <si>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</si>
  <si>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</si>
  <si>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</si>
  <si>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</si>
  <si>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</si>
  <si>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</si>
  <si>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</si>
  <si>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</si>
  <si>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</si>
  <si>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</si>
  <si>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</si>
  <si>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</si>
  <si>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</si>
  <si>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</si>
  <si>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</si>
  <si>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</si>
  <si>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</si>
  <si>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</si>
  <si>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</si>
  <si>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</si>
  <si>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</si>
  <si>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</si>
  <si>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</si>
  <si>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</si>
  <si>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</si>
  <si>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</si>
  <si>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</si>
  <si>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</si>
  <si>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</si>
  <si>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</si>
  <si>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</si>
  <si>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</si>
  <si>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</si>
  <si>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</si>
  <si>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</si>
  <si>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</si>
  <si>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</si>
  <si>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</si>
  <si>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</si>
  <si>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</si>
  <si>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</si>
  <si>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</si>
  <si>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</si>
  <si>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</si>
  <si>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</si>
  <si>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</si>
  <si>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</si>
  <si>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</si>
  <si>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</si>
  <si>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</si>
  <si>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</si>
  <si>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</si>
  <si>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</si>
  <si>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</si>
  <si>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</si>
  <si>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</si>
  <si>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</si>
  <si>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</si>
  <si>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</si>
  <si>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</si>
  <si>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</si>
  <si>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</si>
  <si>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</si>
  <si>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</si>
  <si>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</si>
  <si>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</si>
  <si>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</si>
  <si>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</si>
  <si>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</si>
  <si>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</si>
  <si>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</si>
  <si>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</si>
  <si>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</si>
  <si>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</si>
  <si>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</si>
  <si>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</si>
  <si>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</si>
  <si>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</si>
  <si>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</si>
  <si>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</si>
  <si>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</si>
  <si>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</si>
  <si>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</si>
  <si>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</si>
  <si>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</si>
  <si>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</si>
  <si>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</si>
  <si>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</si>
  <si>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</si>
  <si>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</si>
  <si>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</si>
  <si>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</si>
  <si>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</si>
  <si>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</si>
  <si>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</si>
  <si>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</si>
  <si>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</si>
  <si>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</si>
  <si>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</si>
  <si>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</si>
  <si>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</si>
  <si>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</si>
  <si>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</si>
  <si>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</si>
  <si>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</si>
  <si>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</si>
  <si>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</si>
  <si>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</si>
  <si>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</si>
  <si>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</si>
  <si>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</si>
  <si>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</si>
  <si>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</si>
  <si>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</si>
  <si>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</si>
  <si>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</si>
  <si>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</si>
  <si>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</si>
  <si>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</si>
  <si>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</si>
  <si>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</si>
  <si>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</si>
  <si>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</si>
  <si>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</si>
  <si>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</si>
  <si>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</si>
  <si>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</si>
  <si>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</si>
  <si>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</si>
  <si>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</si>
  <si>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</si>
  <si>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</si>
  <si>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</si>
  <si>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</si>
  <si>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</si>
  <si>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</si>
  <si>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</si>
  <si>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</si>
  <si>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</si>
  <si>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</si>
  <si>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</si>
  <si>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</si>
  <si>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</si>
  <si>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</si>
  <si>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</si>
  <si>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</si>
  <si>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</si>
  <si>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</si>
  <si>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</si>
  <si>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</si>
  <si>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</si>
  <si>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</si>
  <si>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</si>
  <si>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</si>
  <si>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</si>
  <si>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</si>
  <si>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</si>
  <si>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</si>
  <si>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</si>
  <si>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</si>
  <si>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</si>
  <si>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</si>
  <si>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</si>
  <si>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</si>
  <si>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</si>
  <si>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</si>
  <si>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</si>
  <si>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</si>
  <si>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</si>
  <si>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</si>
  <si>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</si>
  <si>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</si>
  <si>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</si>
  <si>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</si>
  <si>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</si>
  <si>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</si>
  <si>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</si>
  <si>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</si>
  <si>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</si>
  <si>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</si>
  <si>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</si>
  <si>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</si>
  <si>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</si>
  <si>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</si>
  <si>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</si>
  <si>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</si>
  <si>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</si>
  <si>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</si>
  <si>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</si>
  <si>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</si>
  <si>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</si>
  <si>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</si>
  <si>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</si>
  <si>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</si>
  <si>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</si>
  <si>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</si>
  <si>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</si>
  <si>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</si>
  <si>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</si>
  <si>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</si>
  <si>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</si>
  <si>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</si>
  <si>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</si>
  <si>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</si>
  <si>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</si>
  <si>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</si>
  <si>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</si>
  <si>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</si>
  <si>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</si>
  <si>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</si>
  <si>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</si>
  <si>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</si>
  <si>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</si>
  <si>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</si>
  <si>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</si>
  <si>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</si>
  <si>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</si>
  <si>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</si>
  <si>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</si>
  <si>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</si>
  <si>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</si>
  <si>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</si>
  <si>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</si>
  <si>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</si>
  <si>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</si>
  <si>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</si>
  <si>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</si>
  <si>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</si>
  <si>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</si>
  <si>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</si>
  <si>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</si>
  <si>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</si>
  <si>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</si>
  <si>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</si>
  <si>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</si>
  <si>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</si>
  <si>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</si>
  <si>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</si>
  <si>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</si>
  <si>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</si>
  <si>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</si>
  <si>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</si>
  <si>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</si>
  <si>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</si>
  <si>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</si>
  <si>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</si>
  <si>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</si>
  <si>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</si>
  <si>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</si>
  <si>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</si>
  <si>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</si>
  <si>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</si>
  <si>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</si>
  <si>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</si>
  <si>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</si>
  <si>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</si>
  <si>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</si>
  <si>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</si>
  <si>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</si>
  <si>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</si>
  <si>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</si>
  <si>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</si>
  <si>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</si>
  <si>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</si>
  <si>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</si>
  <si>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</si>
  <si>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</si>
  <si>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</si>
  <si>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</si>
  <si>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</si>
  <si>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</si>
  <si>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</si>
  <si>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</si>
  <si>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</si>
  <si>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</si>
  <si>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</si>
  <si>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</si>
  <si>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</si>
  <si>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</si>
  <si>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</si>
  <si>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</si>
  <si>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</si>
  <si>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</si>
  <si>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</si>
  <si>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</si>
  <si>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</si>
  <si>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</si>
  <si>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</si>
  <si>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</si>
  <si>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</si>
  <si>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</si>
  <si>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</si>
  <si>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</si>
  <si>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</si>
  <si>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</si>
  <si>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</si>
  <si>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</si>
  <si>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</si>
  <si>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</si>
  <si>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</si>
  <si>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</si>
  <si>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</si>
  <si>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</si>
  <si>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</si>
  <si>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</si>
  <si>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</si>
  <si>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</si>
  <si>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</si>
  <si>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</si>
  <si>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</si>
  <si>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</si>
  <si>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</si>
  <si>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</si>
  <si>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</si>
  <si>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</si>
  <si>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</si>
  <si>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</si>
  <si>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</si>
  <si>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</si>
  <si>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</si>
  <si>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</si>
  <si>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</si>
  <si>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</si>
  <si>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</si>
  <si>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</si>
  <si>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</si>
  <si>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</si>
  <si>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</si>
  <si>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</si>
  <si>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</si>
  <si>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</si>
  <si>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</si>
  <si>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</si>
  <si>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</si>
  <si>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</si>
  <si>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</si>
  <si>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</si>
  <si>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</si>
  <si>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</si>
  <si>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</si>
  <si>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</si>
  <si>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</si>
  <si>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</si>
  <si>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</si>
  <si>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</si>
  <si>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</si>
  <si>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</si>
  <si>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</si>
  <si>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</si>
  <si>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</si>
  <si>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</si>
  <si>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</si>
  <si>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</si>
  <si>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</si>
  <si>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</si>
  <si>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</si>
  <si>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</si>
  <si>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</si>
  <si>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</si>
  <si>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</si>
  <si>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</si>
  <si>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</si>
  <si>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</si>
  <si>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</si>
  <si>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</si>
  <si>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</si>
  <si>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</si>
  <si>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</si>
  <si>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</si>
  <si>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</si>
  <si>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</si>
  <si>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</si>
  <si>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</si>
  <si>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</si>
  <si>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</si>
  <si>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</si>
  <si>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</si>
  <si>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</si>
  <si>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</si>
  <si>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</si>
  <si>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</si>
  <si>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</si>
  <si>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</si>
  <si>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</si>
  <si>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</si>
  <si>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</si>
  <si>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</si>
  <si>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</si>
  <si>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</si>
  <si>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</si>
  <si>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</si>
  <si>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</si>
  <si>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</si>
  <si>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</si>
  <si>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</si>
  <si>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</si>
  <si>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</si>
  <si>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</si>
  <si>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</si>
  <si>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</si>
  <si>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</si>
  <si>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</si>
  <si>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</si>
  <si>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</si>
  <si>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</si>
  <si>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</si>
  <si>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</si>
  <si>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</si>
  <si>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</si>
  <si>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</si>
  <si>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</si>
  <si>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</si>
  <si>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</si>
  <si>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</si>
  <si>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</si>
  <si>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</si>
  <si>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</si>
  <si>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</si>
  <si>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</si>
  <si>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</si>
  <si>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</si>
  <si>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</si>
  <si>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</si>
  <si>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</si>
  <si>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</si>
  <si>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</si>
  <si>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</si>
  <si>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</si>
  <si>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</si>
  <si>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</si>
  <si>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</si>
  <si>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</si>
  <si>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</si>
  <si>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</si>
  <si>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</si>
  <si>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</si>
  <si>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</si>
  <si>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</si>
  <si>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</si>
  <si>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</si>
  <si>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</si>
  <si>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</si>
  <si>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</si>
  <si>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</si>
  <si>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</si>
  <si>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</si>
  <si>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</si>
  <si>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</si>
  <si>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</si>
  <si>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</si>
  <si>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</si>
  <si>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</si>
  <si>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</si>
  <si>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</si>
  <si>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</si>
  <si>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</si>
  <si>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</si>
  <si>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</si>
  <si>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</si>
  <si>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</si>
  <si>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</si>
  <si>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</si>
  <si>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</si>
  <si>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</si>
  <si>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</si>
  <si>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</si>
  <si>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</si>
  <si>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</si>
  <si>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</si>
  <si>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</si>
  <si>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</si>
  <si>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</si>
  <si>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</si>
  <si>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</si>
  <si>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</si>
  <si>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</si>
  <si>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</si>
  <si>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</si>
  <si>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</si>
  <si>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</si>
  <si>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</si>
  <si>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</si>
  <si>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</si>
  <si>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</si>
  <si>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</si>
  <si>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</si>
  <si>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</si>
  <si>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</si>
  <si>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</si>
  <si>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</si>
  <si>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</si>
  <si>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</si>
  <si>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</si>
  <si>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</si>
  <si>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</si>
  <si>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</si>
  <si>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</si>
  <si>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</si>
  <si>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</si>
  <si>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</si>
  <si>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</si>
  <si>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</si>
  <si>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</si>
  <si>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</si>
  <si>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</si>
  <si>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</si>
  <si>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</si>
  <si>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</si>
  <si>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</si>
  <si>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</si>
  <si>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</si>
  <si>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</si>
  <si>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</si>
  <si>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</si>
  <si>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</si>
  <si>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</si>
  <si>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</si>
  <si>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</si>
  <si>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</si>
  <si>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</si>
  <si>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</si>
  <si>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</si>
  <si>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</si>
  <si>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</si>
  <si>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</si>
  <si>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</si>
  <si>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</si>
  <si>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</si>
  <si>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</si>
  <si>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</si>
  <si>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</si>
  <si>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</si>
  <si>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</si>
  <si>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</si>
  <si>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</si>
  <si>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</si>
  <si>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</si>
  <si>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</si>
  <si>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</si>
  <si>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</si>
  <si>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</si>
  <si>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</si>
  <si>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</si>
  <si>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</si>
  <si>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</si>
  <si>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</si>
  <si>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</si>
  <si>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</si>
  <si>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</si>
  <si>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</si>
  <si>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</si>
  <si>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</si>
  <si>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</si>
  <si>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</si>
  <si>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</si>
  <si>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</si>
  <si>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</si>
  <si>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</si>
  <si>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</si>
  <si>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</si>
  <si>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</si>
  <si>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</si>
  <si>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</si>
  <si>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</si>
  <si>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</si>
  <si>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</si>
  <si>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</si>
  <si>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</si>
  <si>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</si>
  <si>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</si>
  <si>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</si>
  <si>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</si>
  <si>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</si>
  <si>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</si>
  <si>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</si>
  <si>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</si>
  <si>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</si>
  <si>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</si>
  <si>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</si>
  <si>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</si>
  <si>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</si>
  <si>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</si>
  <si>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</si>
  <si>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</si>
  <si>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</si>
  <si>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</si>
  <si>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</si>
  <si>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</si>
  <si>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</si>
  <si>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</si>
  <si>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</si>
  <si>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</si>
  <si>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</si>
  <si>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</si>
  <si>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</si>
  <si>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</si>
  <si>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</si>
  <si>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</si>
  <si>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</si>
  <si>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</si>
  <si>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</si>
  <si>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</si>
  <si>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</si>
  <si>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</si>
  <si>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</si>
  <si>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</si>
  <si>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</si>
  <si>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</si>
  <si>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</si>
  <si>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</si>
  <si>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</si>
  <si>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</si>
  <si>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</si>
  <si>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</si>
  <si>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</si>
  <si>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</si>
  <si>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</si>
  <si>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</si>
  <si>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</si>
  <si>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</si>
  <si>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</si>
  <si>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</si>
  <si>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</si>
  <si>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</si>
  <si>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</si>
  <si>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</si>
  <si>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</si>
  <si>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</si>
  <si>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</si>
  <si>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</si>
  <si>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</si>
  <si>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</si>
  <si>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</si>
  <si>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</si>
  <si>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</si>
  <si>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</si>
  <si>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</si>
  <si>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</si>
  <si>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</si>
  <si>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</si>
  <si>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</si>
  <si>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</si>
  <si>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</si>
  <si>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</si>
  <si>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</si>
  <si>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</si>
  <si>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</si>
  <si>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</si>
  <si>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</si>
  <si>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</si>
  <si>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</si>
  <si>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</si>
  <si>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</si>
  <si>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</si>
  <si>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</si>
  <si>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</si>
  <si>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</si>
  <si>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</si>
  <si>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</si>
  <si>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</si>
  <si>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</si>
  <si>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</si>
  <si>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</si>
  <si>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</si>
  <si>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</si>
  <si>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</si>
  <si>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</si>
  <si>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</si>
  <si>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</si>
  <si>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</si>
  <si>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</si>
  <si>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</si>
  <si>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</si>
  <si>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</si>
  <si>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</si>
  <si>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</si>
  <si>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</si>
  <si>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</si>
  <si>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</si>
  <si>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</si>
  <si>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</si>
  <si>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</si>
  <si>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</si>
  <si>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</si>
  <si>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</si>
  <si>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</si>
  <si>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</si>
  <si>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</si>
  <si>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</si>
  <si>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</si>
  <si>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</si>
  <si>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</si>
  <si>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</si>
  <si>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</si>
  <si>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</si>
  <si>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</si>
  <si>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</si>
  <si>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</si>
  <si>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</si>
  <si>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</si>
  <si>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</si>
  <si>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</si>
  <si>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</si>
  <si>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</si>
  <si>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</si>
  <si>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</si>
  <si>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</si>
  <si>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</si>
  <si>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</si>
  <si>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</si>
  <si>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</si>
  <si>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</si>
  <si>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</si>
  <si>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</si>
  <si>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</si>
  <si>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</si>
  <si>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</si>
  <si>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</si>
  <si>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</si>
  <si>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</si>
  <si>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</si>
  <si>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</si>
  <si>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</si>
  <si>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</si>
  <si>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</si>
  <si>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</si>
  <si>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</si>
  <si>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</si>
  <si>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</si>
  <si>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</si>
  <si>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</si>
  <si>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</si>
  <si>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</si>
  <si>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</si>
  <si>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</si>
  <si>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</si>
  <si>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</si>
  <si>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</si>
  <si>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</si>
  <si>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</si>
  <si>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</si>
  <si>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</si>
  <si>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</si>
  <si>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</si>
  <si>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</si>
  <si>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</si>
  <si>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</si>
  <si>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</si>
  <si>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</si>
  <si>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</si>
  <si>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</si>
  <si>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</si>
  <si>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</si>
  <si>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</si>
  <si>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</si>
  <si>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</si>
  <si>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</si>
  <si>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</si>
  <si>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</si>
  <si>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</si>
  <si>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</si>
  <si>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</si>
  <si>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</si>
  <si>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</si>
  <si>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</si>
  <si>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</si>
  <si>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</si>
  <si>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</si>
  <si>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</si>
  <si>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</si>
  <si>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</si>
  <si>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</si>
  <si>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</si>
  <si>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</si>
  <si>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</si>
  <si>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</si>
  <si>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</si>
  <si>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</si>
  <si>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</si>
  <si>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</si>
  <si>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</si>
  <si>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</si>
  <si>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</si>
  <si>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</si>
  <si>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</si>
  <si>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</si>
  <si>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</si>
  <si>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</si>
  <si>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</si>
  <si>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</si>
  <si>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</si>
  <si>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</si>
  <si>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</si>
  <si>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</si>
  <si>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</si>
  <si>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</si>
  <si>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</si>
  <si>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</si>
  <si>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</si>
  <si>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</si>
  <si>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</si>
  <si>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</si>
  <si>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</si>
  <si>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</si>
  <si>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</si>
  <si>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</si>
  <si>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</si>
  <si>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</si>
  <si>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</si>
  <si>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</si>
  <si>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</si>
  <si>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</si>
  <si>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</si>
  <si>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</si>
  <si>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</si>
  <si>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</si>
  <si>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</si>
  <si>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</si>
  <si>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</si>
  <si>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</si>
  <si>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</si>
  <si>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</si>
  <si>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</si>
  <si>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</si>
  <si>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</si>
  <si>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</si>
  <si>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</si>
  <si>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</si>
  <si>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</si>
  <si>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</si>
  <si>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</si>
  <si>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</si>
  <si>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</si>
  <si>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</si>
  <si>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</si>
  <si>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</si>
  <si>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</si>
  <si>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</si>
  <si>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</si>
  <si>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</si>
  <si>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</si>
  <si>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</si>
  <si>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</si>
  <si>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</si>
  <si>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</si>
  <si>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</si>
  <si>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</si>
  <si>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</si>
  <si>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</si>
  <si>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</si>
  <si>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</si>
  <si>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</si>
  <si>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</si>
  <si>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</si>
  <si>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</si>
  <si>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</si>
  <si>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</si>
  <si>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</si>
  <si>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</si>
  <si>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</si>
  <si>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</si>
  <si>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</si>
  <si>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</si>
  <si>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</si>
  <si>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</si>
  <si>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</si>
  <si>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</si>
  <si>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</si>
  <si>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</si>
  <si>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</si>
  <si>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</si>
  <si>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</si>
  <si>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</si>
  <si>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</si>
  <si>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</si>
  <si>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</si>
  <si>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</si>
  <si>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</si>
  <si>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</si>
  <si>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</si>
  <si>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</si>
  <si>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</si>
  <si>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</si>
  <si>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</si>
  <si>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</si>
  <si>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</si>
  <si>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</si>
  <si>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</si>
  <si>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</si>
  <si>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</si>
  <si>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</si>
  <si>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</si>
  <si>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</si>
  <si>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</si>
  <si>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</si>
  <si>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</si>
  <si>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</si>
  <si>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</si>
  <si>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</si>
  <si>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</si>
  <si>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</si>
  <si>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</si>
  <si>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</si>
  <si>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</si>
  <si>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</si>
  <si>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</si>
  <si>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</si>
  <si>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</si>
  <si>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</si>
  <si>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</si>
  <si>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</si>
  <si>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</si>
  <si>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</si>
  <si>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</si>
  <si>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</si>
  <si>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</si>
  <si>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</si>
  <si>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</si>
  <si>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</si>
  <si>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</si>
  <si>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</si>
  <si>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</si>
  <si>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</si>
  <si>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</si>
  <si>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</si>
  <si>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</si>
  <si>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</si>
  <si>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</si>
  <si>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</si>
  <si>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</si>
  <si>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</si>
  <si>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</si>
  <si>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</si>
  <si>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</si>
  <si>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</si>
  <si>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</si>
  <si>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</si>
  <si>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</si>
  <si>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</si>
  <si>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</si>
  <si>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</si>
  <si>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</si>
  <si>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</si>
  <si>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</si>
  <si>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</si>
  <si>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</si>
  <si>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</si>
  <si>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</si>
  <si>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</si>
  <si>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</si>
  <si>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</si>
  <si>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</si>
  <si>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</si>
  <si>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</si>
  <si>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</si>
  <si>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</si>
  <si>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</si>
  <si>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</si>
  <si>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</si>
  <si>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</si>
  <si>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</si>
  <si>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</si>
  <si>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</si>
  <si>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</si>
  <si>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</si>
  <si>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</si>
  <si>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</si>
  <si>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</si>
  <si>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</si>
  <si>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</si>
  <si>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</si>
  <si>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</si>
  <si>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</si>
  <si>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</si>
  <si>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</si>
  <si>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</si>
  <si>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</si>
  <si>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</si>
  <si>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</si>
  <si>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</si>
  <si>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</si>
  <si>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</si>
  <si>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</si>
  <si>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</si>
  <si>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</si>
  <si>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</si>
  <si>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</si>
  <si>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</si>
  <si>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</si>
  <si>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</si>
  <si>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</si>
  <si>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</si>
  <si>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</si>
  <si>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</si>
  <si>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</si>
  <si>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</si>
  <si>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</si>
  <si>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</si>
  <si>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</si>
  <si>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</si>
  <si>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</si>
  <si>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</si>
  <si>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</si>
  <si>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</si>
  <si>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</si>
  <si>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</si>
  <si>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</si>
  <si>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</si>
  <si>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</si>
  <si>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</si>
  <si>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</si>
  <si>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</si>
  <si>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</si>
  <si>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</si>
  <si>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</si>
  <si>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</si>
  <si>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</si>
  <si>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</si>
  <si>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</si>
  <si>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</si>
  <si>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</si>
  <si>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</si>
  <si>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</si>
  <si>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</si>
  <si>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</si>
  <si>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</si>
  <si>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</si>
  <si>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</si>
  <si>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</si>
  <si>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</si>
  <si>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</si>
  <si>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</si>
  <si>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</si>
  <si>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</si>
  <si>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</si>
  <si>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</si>
  <si>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</si>
  <si>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</si>
  <si>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</si>
  <si>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</si>
  <si>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</si>
  <si>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</si>
  <si>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</si>
  <si>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</si>
  <si>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</si>
  <si>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</si>
  <si>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</si>
  <si>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</si>
  <si>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</si>
  <si>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</si>
  <si>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</si>
  <si>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</si>
  <si>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</si>
  <si>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</si>
  <si>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</si>
  <si>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</si>
  <si>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</si>
  <si>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</si>
  <si>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</si>
  <si>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</si>
  <si>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</si>
  <si>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</si>
  <si>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</si>
  <si>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</si>
  <si>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</si>
  <si>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</si>
  <si>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</si>
  <si>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</si>
  <si>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</si>
  <si>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</si>
  <si>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</si>
  <si>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</si>
  <si>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</si>
  <si>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</si>
  <si>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</si>
  <si>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</si>
  <si>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</si>
  <si>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</si>
  <si>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</si>
  <si>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</si>
  <si>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</si>
  <si>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</si>
  <si>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</si>
  <si>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</si>
  <si>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</si>
  <si>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</si>
  <si>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</si>
  <si>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</si>
  <si>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</si>
  <si>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</si>
  <si>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</si>
  <si>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</si>
  <si>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</si>
  <si>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</si>
  <si>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</si>
  <si>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</si>
  <si>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</si>
  <si>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</si>
  <si>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</si>
  <si>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</si>
  <si>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</si>
  <si>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</si>
  <si>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</si>
  <si>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</si>
  <si>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</si>
  <si>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</si>
  <si>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</si>
  <si>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</si>
  <si>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</si>
  <si>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</si>
  <si>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</si>
  <si>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</si>
  <si>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</si>
  <si>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</si>
  <si>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</si>
  <si>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</si>
  <si>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</si>
  <si>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</si>
  <si>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</si>
  <si>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</si>
  <si>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</si>
  <si>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</si>
  <si>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</si>
  <si>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</si>
  <si>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</si>
  <si>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</si>
  <si>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</si>
  <si>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</si>
  <si>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</si>
  <si>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</si>
  <si>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</si>
  <si>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</si>
  <si>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</si>
  <si>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</si>
  <si>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</si>
  <si>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</si>
  <si>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</si>
  <si>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</si>
  <si>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</si>
  <si>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</si>
  <si>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</si>
  <si>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</si>
  <si>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</si>
  <si>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</si>
  <si>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</si>
  <si>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</si>
  <si>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</si>
  <si>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</si>
  <si>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</si>
  <si>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</si>
  <si>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</si>
  <si>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</si>
  <si>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</si>
  <si>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</si>
  <si>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</si>
  <si>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</si>
  <si>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</si>
  <si>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</si>
  <si>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</si>
  <si>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</si>
  <si>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</si>
  <si>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</si>
  <si>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</si>
  <si>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</si>
  <si>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</si>
  <si>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</si>
  <si>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</si>
  <si>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</si>
  <si>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</si>
  <si>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</si>
  <si>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</si>
  <si>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</si>
  <si>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</si>
  <si>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</si>
  <si>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</si>
  <si>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</si>
  <si>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</si>
  <si>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</si>
  <si>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</si>
  <si>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</si>
  <si>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</si>
  <si>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</si>
  <si>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</si>
  <si>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</si>
  <si>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</si>
  <si>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</si>
  <si>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</si>
  <si>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</si>
  <si>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</si>
  <si>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</si>
  <si>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</si>
  <si>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</si>
  <si>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</si>
  <si>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</si>
  <si>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</si>
  <si>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</si>
  <si>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</si>
  <si>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</si>
  <si>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</si>
  <si>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</si>
  <si>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</si>
  <si>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</si>
  <si>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</si>
  <si>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</si>
  <si>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</si>
  <si>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</si>
  <si>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</si>
  <si>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</si>
  <si>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</si>
  <si>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</si>
  <si>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</si>
  <si>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</si>
  <si>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</si>
  <si>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</si>
  <si>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</si>
  <si>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</si>
  <si>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</si>
  <si>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</si>
  <si>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</si>
  <si>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</si>
  <si>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</si>
  <si>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</si>
  <si>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</si>
  <si>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</si>
  <si>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</si>
  <si>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</si>
  <si>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</si>
  <si>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</si>
  <si>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</si>
  <si>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</si>
  <si>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</si>
  <si>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</si>
  <si>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</si>
  <si>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</si>
  <si>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</si>
  <si>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</si>
  <si>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</si>
  <si>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</si>
  <si>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</si>
  <si>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</si>
  <si>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</si>
  <si>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</si>
  <si>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</si>
  <si>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</si>
  <si>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</si>
  <si>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</si>
  <si>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</si>
  <si>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</si>
  <si>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</si>
  <si>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</si>
  <si>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</si>
  <si>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</si>
  <si>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</si>
  <si>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</si>
  <si>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</si>
  <si>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</si>
  <si>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</si>
  <si>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</si>
  <si>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</si>
  <si>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</si>
  <si>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</si>
  <si>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</si>
  <si>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</si>
  <si>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</si>
  <si>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</si>
  <si>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</si>
  <si>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</si>
  <si>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</si>
  <si>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</si>
  <si>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</si>
  <si>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</si>
  <si>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</si>
  <si>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</si>
  <si>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</si>
  <si>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</si>
  <si>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</si>
  <si>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</si>
  <si>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</si>
  <si>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</si>
  <si>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</si>
  <si>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</si>
  <si>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</si>
  <si>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</si>
  <si>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</si>
  <si>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</si>
  <si>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</si>
  <si>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</si>
  <si>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</si>
  <si>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</si>
  <si>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</si>
  <si>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</si>
  <si>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</si>
  <si>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</si>
  <si>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</si>
  <si>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</si>
  <si>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</si>
  <si>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</si>
  <si>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</si>
  <si>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</si>
  <si>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</si>
  <si>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</si>
  <si>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</si>
  <si>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</si>
  <si>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</si>
  <si>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</si>
  <si>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</si>
  <si>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</si>
  <si>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</si>
  <si>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</si>
  <si>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</si>
  <si>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</si>
  <si>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</si>
  <si>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</si>
  <si>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</si>
  <si>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</si>
  <si>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</si>
  <si>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</si>
  <si>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</si>
  <si>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</si>
  <si>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</si>
  <si>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</si>
  <si>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</si>
  <si>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</si>
  <si>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</si>
  <si>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</si>
  <si>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</si>
  <si>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</si>
  <si>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</si>
  <si>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</si>
  <si>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</si>
  <si>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</si>
  <si>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</si>
  <si>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</si>
  <si>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</si>
  <si>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</si>
  <si>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</si>
  <si>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</si>
  <si>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</si>
  <si>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</si>
  <si>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</si>
  <si>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</si>
  <si>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</si>
  <si>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</si>
  <si>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</si>
  <si>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</si>
  <si>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</si>
  <si>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</si>
  <si>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</si>
  <si>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</si>
  <si>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</si>
  <si>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</si>
  <si>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</si>
  <si>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</si>
  <si>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</si>
  <si>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</si>
  <si>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</si>
  <si>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</si>
  <si>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</si>
  <si>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</si>
  <si>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</si>
  <si>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</si>
  <si>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</si>
  <si>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</si>
  <si>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</si>
  <si>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</si>
  <si>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</si>
  <si>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</si>
  <si>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</si>
  <si>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</si>
  <si>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</si>
  <si>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</si>
  <si>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</si>
  <si>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</si>
  <si>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</si>
  <si>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</si>
  <si>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</si>
  <si>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</si>
  <si>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</si>
  <si>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</si>
  <si>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</si>
  <si>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</si>
  <si>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</si>
  <si>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</si>
  <si>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</si>
  <si>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</si>
  <si>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</si>
  <si>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</si>
  <si>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</si>
  <si>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</si>
  <si>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</si>
  <si>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</si>
  <si>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</si>
  <si>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</si>
  <si>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</si>
  <si>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</si>
  <si>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</si>
  <si>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</si>
  <si>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</si>
  <si>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</si>
  <si>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</si>
  <si>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</si>
  <si>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</si>
  <si>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</si>
  <si>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</si>
  <si>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</si>
  <si>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</si>
  <si>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</si>
  <si>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</si>
  <si>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</si>
  <si>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</si>
  <si>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</si>
  <si>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</si>
  <si>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</si>
  <si>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</si>
  <si>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</si>
  <si>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</si>
  <si>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</si>
  <si>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</si>
  <si>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</si>
  <si>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</si>
  <si>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</si>
  <si>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</si>
  <si>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</si>
  <si>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</si>
  <si>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</si>
  <si>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</si>
  <si>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</si>
  <si>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</si>
  <si>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</si>
  <si>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</si>
  <si>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</si>
  <si>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</si>
  <si>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</si>
  <si>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</si>
  <si>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</si>
  <si>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</si>
  <si>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</si>
  <si>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</si>
  <si>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</si>
  <si>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</si>
  <si>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</si>
  <si>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</si>
  <si>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</si>
  <si>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</si>
  <si>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</si>
  <si>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</si>
  <si>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</si>
  <si>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</si>
  <si>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</si>
  <si>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</si>
  <si>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</si>
  <si>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</si>
  <si>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</si>
  <si>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</si>
  <si>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</si>
  <si>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</si>
  <si>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</si>
  <si>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</si>
  <si>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</si>
  <si>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</si>
  <si>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</si>
  <si>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</si>
  <si>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</si>
  <si>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</si>
  <si>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</si>
  <si>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</si>
  <si>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</si>
  <si>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</si>
  <si>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</si>
  <si>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</si>
  <si>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</si>
  <si>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</si>
  <si>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</si>
  <si>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</si>
  <si>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</si>
  <si>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</si>
  <si>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</si>
  <si>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</si>
  <si>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</si>
  <si>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</si>
  <si>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</si>
  <si>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</si>
  <si>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</si>
  <si>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</si>
  <si>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</si>
  <si>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</si>
  <si>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</si>
  <si>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</si>
  <si>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</si>
  <si>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</si>
  <si>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</si>
  <si>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</si>
  <si>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</si>
  <si>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</si>
  <si>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</si>
  <si>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</si>
  <si>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</si>
  <si>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</si>
  <si>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</si>
  <si>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</si>
  <si>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</si>
  <si>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</si>
  <si>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</si>
  <si>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</si>
  <si>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</si>
  <si>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</si>
  <si>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</si>
  <si>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</si>
  <si>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</si>
  <si>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</si>
  <si>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</si>
  <si>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</si>
  <si>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</si>
  <si>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</si>
  <si>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</si>
  <si>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</si>
  <si>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</si>
  <si>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</si>
  <si>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</si>
  <si>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</si>
  <si>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</si>
  <si>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</si>
  <si>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</si>
  <si>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</si>
  <si>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</si>
  <si>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</si>
  <si>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</si>
  <si>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</si>
  <si>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</si>
  <si>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</si>
  <si>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</si>
  <si>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</si>
  <si>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</si>
  <si>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</si>
  <si>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</si>
  <si>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</si>
  <si>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</si>
  <si>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</si>
  <si>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</si>
  <si>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</si>
  <si>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</si>
  <si>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</si>
  <si>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</si>
  <si>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</si>
  <si>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</si>
  <si>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</si>
  <si>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</si>
  <si>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</si>
  <si>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</si>
  <si>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</si>
  <si>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</si>
  <si>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</si>
  <si>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</si>
  <si>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</si>
  <si>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</si>
  <si>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</si>
  <si>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</si>
  <si>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</si>
  <si>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</si>
  <si>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</si>
  <si>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</si>
  <si>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</si>
  <si>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</si>
  <si>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</si>
  <si>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</si>
  <si>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</si>
  <si>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</si>
  <si>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</si>
  <si>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</si>
  <si>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</si>
  <si>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</si>
  <si>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</si>
  <si>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</si>
  <si>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</si>
  <si>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</si>
  <si>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</si>
  <si>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</si>
  <si>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</si>
  <si>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</si>
  <si>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</si>
  <si>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</si>
  <si>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</si>
  <si>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</si>
  <si>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</si>
  <si>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</si>
  <si>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</si>
  <si>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</si>
  <si>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</si>
  <si>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</si>
  <si>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</si>
  <si>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</si>
  <si>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</si>
  <si>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</si>
  <si>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</si>
  <si>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</si>
  <si>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</si>
  <si>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</si>
  <si>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</si>
  <si>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</si>
  <si>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</si>
  <si>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</si>
  <si>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</si>
  <si>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</si>
  <si>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</si>
  <si>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</si>
  <si>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</si>
  <si>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</si>
  <si>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</si>
  <si>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</si>
  <si>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</si>
  <si>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</si>
  <si>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</si>
  <si>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</si>
  <si>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</si>
  <si>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</si>
  <si>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</si>
  <si>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</si>
  <si>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</si>
  <si>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</si>
  <si>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</si>
  <si>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</si>
  <si>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</si>
  <si>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</si>
  <si>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</si>
  <si>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</si>
  <si>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</si>
  <si>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</si>
  <si>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</si>
  <si>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</si>
  <si>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</si>
  <si>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</si>
  <si>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</si>
  <si>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</si>
  <si>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</si>
  <si>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</si>
  <si>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</si>
  <si>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</si>
  <si>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</si>
  <si>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</si>
  <si>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</si>
  <si>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</si>
  <si>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</si>
  <si>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</si>
  <si>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</si>
  <si>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</si>
  <si>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</si>
  <si>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</si>
  <si>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</si>
  <si>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</si>
  <si>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</si>
  <si>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</si>
  <si>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</si>
  <si>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</si>
  <si>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</si>
  <si>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</si>
  <si>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</si>
  <si>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</si>
  <si>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</si>
  <si>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</si>
  <si>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</si>
  <si>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</si>
  <si>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</si>
  <si>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</si>
  <si>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</si>
  <si>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</si>
  <si>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</si>
  <si>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</si>
  <si>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</si>
  <si>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</si>
  <si>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</si>
  <si>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</si>
  <si>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</si>
  <si>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</si>
  <si>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</si>
  <si>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</si>
  <si>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</si>
  <si>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</si>
  <si>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</si>
  <si>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</si>
  <si>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</si>
  <si>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</si>
  <si>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</si>
  <si>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</si>
  <si>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</si>
  <si>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</si>
  <si>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</si>
  <si>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</si>
  <si>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</si>
  <si>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</si>
  <si>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</si>
  <si>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</si>
  <si>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</si>
  <si>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</si>
  <si>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</si>
  <si>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</si>
  <si>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</si>
  <si>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</si>
  <si>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</si>
  <si>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</si>
  <si>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</si>
  <si>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</si>
  <si>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</si>
  <si>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</si>
  <si>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</si>
  <si>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</si>
  <si>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</si>
  <si>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</si>
  <si>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</si>
  <si>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</si>
  <si>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</si>
  <si>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</si>
  <si>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</si>
  <si>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</si>
  <si>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</si>
  <si>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</si>
  <si>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</si>
  <si>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</si>
  <si>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</si>
  <si>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</si>
  <si>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</si>
  <si>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</si>
  <si>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</si>
  <si>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</si>
  <si>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</si>
  <si>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</si>
  <si>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</si>
  <si>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</si>
  <si>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</si>
  <si>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</si>
  <si>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</si>
  <si>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</si>
  <si>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</si>
  <si>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</si>
  <si>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</si>
  <si>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</si>
  <si>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</si>
  <si>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</si>
  <si>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</si>
  <si>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</si>
  <si>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</si>
  <si>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</si>
  <si>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</si>
  <si>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</si>
  <si>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</si>
  <si>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</si>
  <si>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</si>
  <si>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</si>
  <si>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</si>
  <si>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</si>
  <si>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</si>
  <si>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</si>
  <si>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</si>
  <si>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</si>
  <si>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</si>
  <si>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</si>
  <si>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</si>
  <si>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</si>
  <si>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</si>
  <si>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</si>
  <si>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</si>
  <si>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</si>
  <si>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</si>
  <si>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</si>
  <si>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</si>
  <si>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</si>
  <si>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</si>
  <si>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</si>
  <si>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</si>
  <si>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</si>
  <si>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</si>
  <si>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</si>
  <si>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</si>
  <si>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</si>
  <si>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</si>
  <si>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</si>
  <si>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</si>
  <si>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</si>
  <si>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</si>
  <si>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</si>
  <si>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</si>
  <si>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</si>
  <si>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</si>
  <si>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</si>
  <si>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</si>
  <si>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</si>
  <si>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</si>
  <si>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</si>
  <si>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</si>
  <si>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</si>
  <si>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</si>
  <si>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</si>
  <si>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</si>
  <si>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</si>
  <si>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</si>
  <si>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</si>
  <si>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</si>
  <si>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</si>
  <si>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</si>
  <si>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</si>
  <si>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</si>
  <si>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</si>
  <si>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</si>
  <si>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</si>
  <si>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</si>
  <si>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</si>
  <si>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</si>
  <si>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</si>
  <si>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</si>
  <si>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</si>
  <si>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</si>
  <si>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</si>
  <si>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</si>
  <si>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</si>
  <si>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</si>
  <si>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</si>
  <si>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</si>
  <si>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</si>
  <si>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</si>
  <si>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</si>
  <si>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</si>
  <si>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</si>
  <si>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</si>
  <si>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</si>
  <si>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</si>
  <si>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</si>
  <si>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</si>
  <si>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</si>
  <si>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</si>
  <si>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</si>
  <si>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</si>
  <si>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</si>
  <si>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</si>
  <si>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</si>
  <si>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</si>
  <si>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</si>
  <si>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</si>
  <si>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</si>
  <si>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</si>
  <si>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</si>
  <si>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</si>
  <si>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</si>
  <si>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</si>
  <si>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</si>
  <si>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</si>
  <si>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</si>
  <si>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</si>
  <si>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</si>
  <si>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</si>
  <si>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</si>
  <si>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</si>
  <si>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</si>
  <si>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</si>
  <si>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</si>
  <si>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</si>
  <si>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</si>
  <si>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</si>
  <si>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</si>
  <si>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</si>
  <si>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</si>
  <si>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</si>
  <si>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</si>
  <si>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</si>
  <si>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</si>
  <si>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</si>
  <si>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</si>
  <si>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</si>
  <si>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</si>
  <si>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</si>
  <si>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</si>
  <si>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</si>
  <si>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</si>
  <si>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</si>
  <si>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</si>
  <si>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</si>
  <si>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</si>
  <si>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</si>
  <si>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</si>
  <si>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</si>
  <si>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</si>
  <si>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</si>
  <si>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</si>
  <si>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</si>
  <si>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</si>
  <si>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</si>
  <si>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</si>
  <si>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</si>
  <si>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</si>
  <si>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</si>
  <si>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</si>
  <si>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</si>
  <si>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</si>
  <si>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</si>
  <si>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</si>
  <si>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</si>
  <si>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</si>
  <si>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</si>
  <si>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</si>
  <si>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</si>
  <si>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</si>
  <si>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</si>
  <si>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</si>
  <si>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</si>
  <si>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</si>
  <si>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</si>
  <si>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</si>
  <si>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</si>
  <si>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</si>
  <si>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</si>
  <si>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</si>
  <si>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</si>
  <si>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</si>
  <si>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</si>
  <si>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</si>
  <si>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</si>
  <si>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</si>
  <si>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</si>
  <si>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</si>
  <si>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</si>
  <si>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</si>
  <si>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</si>
  <si>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</si>
  <si>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</si>
  <si>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</si>
  <si>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</si>
  <si>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</si>
  <si>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</si>
  <si>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</si>
  <si>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</si>
  <si>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</si>
  <si>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</si>
  <si>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</si>
  <si>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</si>
  <si>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</si>
  <si>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</si>
  <si>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</si>
  <si>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</si>
  <si>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</si>
  <si>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</si>
  <si>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</si>
  <si>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</si>
  <si>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</si>
  <si>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</si>
  <si>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</si>
  <si>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</si>
  <si>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</si>
  <si>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</si>
  <si>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</si>
  <si>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</si>
  <si>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</si>
  <si>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</si>
  <si>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</si>
  <si>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</si>
  <si>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</si>
  <si>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</si>
  <si>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</si>
  <si>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</si>
  <si>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</si>
  <si>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</si>
  <si>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</si>
  <si>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</si>
  <si>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</si>
  <si>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</si>
  <si>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</si>
  <si>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</si>
  <si>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</si>
  <si>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</si>
  <si>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</si>
  <si>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</si>
  <si>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</si>
  <si>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</si>
  <si>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</si>
  <si>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</si>
  <si>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</si>
  <si>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</si>
  <si>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</si>
  <si>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</si>
  <si>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</si>
  <si>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</si>
  <si>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</si>
  <si>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</si>
  <si>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</si>
  <si>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</si>
  <si>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</si>
  <si>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</si>
  <si>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</si>
  <si>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</si>
  <si>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</si>
  <si>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</si>
  <si>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</si>
  <si>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</si>
  <si>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</si>
  <si>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</si>
  <si>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</si>
  <si>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</si>
  <si>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</si>
  <si>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</si>
  <si>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</si>
  <si>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</si>
  <si>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</si>
  <si>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</si>
  <si>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</si>
  <si>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</si>
  <si>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</si>
  <si>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</si>
  <si>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</si>
  <si>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</si>
  <si>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</si>
  <si>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</si>
  <si>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</si>
  <si>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</si>
  <si>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</si>
  <si>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</si>
  <si>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</si>
  <si>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</si>
  <si>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</si>
  <si>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</si>
  <si>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</si>
  <si>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</si>
  <si>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</si>
  <si>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</si>
  <si>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</si>
  <si>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</si>
  <si>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</si>
  <si>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</si>
  <si>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</si>
  <si>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</si>
  <si>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</si>
  <si>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</si>
  <si>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</si>
  <si>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</si>
  <si>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</si>
  <si>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</si>
  <si>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</si>
  <si>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</si>
  <si>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</si>
  <si>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</si>
  <si>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</si>
  <si>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</si>
  <si>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</si>
  <si>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</si>
  <si>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</si>
  <si>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</si>
  <si>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</si>
  <si>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</si>
  <si>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</si>
  <si>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</si>
  <si>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</si>
  <si>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</si>
  <si>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</si>
  <si>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</si>
  <si>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</si>
  <si>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</si>
  <si>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</si>
  <si>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</si>
  <si>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</si>
  <si>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</si>
  <si>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</si>
  <si>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</si>
  <si>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</si>
  <si>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</si>
  <si>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</si>
  <si>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</si>
  <si>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</si>
  <si>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</si>
  <si>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</si>
  <si>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</si>
  <si>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</si>
  <si>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</si>
  <si>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</si>
  <si>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</si>
  <si>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</si>
  <si>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</si>
  <si>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</si>
  <si>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</si>
  <si>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</si>
  <si>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</si>
  <si>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</si>
  <si>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</si>
  <si>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</si>
  <si>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</si>
  <si>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</si>
  <si>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</si>
  <si>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</si>
  <si>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</si>
  <si>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</si>
  <si>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</si>
  <si>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</si>
  <si>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</si>
  <si>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</si>
  <si>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</si>
  <si>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</si>
  <si>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</si>
  <si>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</si>
  <si>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</si>
  <si>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</si>
  <si>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</si>
  <si>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</si>
  <si>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</si>
  <si>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</si>
  <si>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</si>
  <si>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</si>
  <si>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</si>
  <si>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</si>
  <si>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</si>
  <si>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</si>
  <si>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</si>
  <si>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</si>
  <si>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</si>
  <si>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</si>
  <si>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</si>
  <si>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</si>
  <si>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</si>
  <si>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</si>
  <si>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</si>
  <si>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</si>
  <si>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</si>
  <si>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</si>
  <si>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</si>
  <si>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</si>
  <si>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</si>
  <si>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</si>
  <si>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</si>
  <si>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</si>
  <si>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</si>
  <si>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</si>
  <si>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</si>
  <si>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</si>
  <si>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</si>
  <si>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</si>
  <si>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</si>
  <si>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</si>
  <si>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</si>
  <si>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</si>
  <si>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</si>
  <si>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</si>
  <si>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</si>
  <si>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</si>
  <si>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</si>
  <si>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</si>
  <si>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</si>
  <si>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</si>
  <si>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</si>
  <si>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</si>
  <si>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</si>
  <si>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</si>
  <si>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</si>
  <si>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</si>
  <si>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</si>
  <si>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</si>
  <si>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</si>
  <si>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</si>
  <si>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</si>
  <si>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</si>
  <si>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</si>
  <si>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</si>
  <si>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</si>
  <si>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</si>
  <si>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</si>
  <si>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</si>
  <si>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</si>
  <si>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</si>
  <si>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</si>
  <si>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</si>
  <si>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</si>
  <si>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</si>
  <si>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</si>
  <si>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</si>
  <si>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</si>
  <si>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</si>
  <si>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</si>
  <si>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</si>
  <si>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</si>
  <si>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</si>
  <si>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</si>
  <si>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</si>
  <si>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</si>
  <si>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</si>
  <si>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</si>
  <si>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</si>
  <si>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</si>
  <si>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</si>
  <si>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</si>
  <si>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</si>
  <si>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</si>
  <si>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</si>
  <si>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</si>
  <si>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</si>
  <si>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</si>
  <si>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</si>
  <si>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</si>
  <si>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</si>
  <si>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</si>
  <si>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</si>
  <si>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</si>
  <si>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</si>
  <si>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</si>
  <si>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</si>
  <si>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</si>
  <si>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</si>
  <si>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</si>
  <si>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</si>
  <si>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</si>
  <si>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</si>
  <si>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</si>
  <si>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</si>
  <si>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</si>
  <si>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</si>
  <si>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</si>
  <si>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</si>
  <si>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</si>
  <si>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</si>
  <si>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</si>
  <si>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</si>
  <si>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</si>
  <si>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</si>
  <si>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</si>
  <si>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</si>
  <si>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</si>
  <si>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</si>
  <si>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</si>
  <si>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</si>
  <si>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</si>
  <si>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</si>
  <si>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</si>
  <si>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</si>
  <si>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</si>
  <si>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</si>
  <si>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</si>
  <si>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</si>
  <si>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</si>
  <si>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</si>
  <si>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</si>
  <si>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</si>
  <si>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</si>
  <si>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</si>
  <si>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</si>
  <si>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</si>
  <si>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</si>
  <si>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</si>
  <si>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</si>
  <si>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</si>
  <si>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</si>
  <si>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</si>
  <si>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</si>
  <si>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</si>
  <si>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</si>
  <si>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</si>
  <si>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</si>
  <si>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</si>
  <si>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</si>
  <si>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</si>
  <si>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</si>
  <si>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</si>
  <si>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</si>
  <si>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</si>
  <si>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</si>
  <si>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</si>
  <si>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</si>
  <si>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</si>
  <si>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</si>
  <si>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</si>
  <si>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</si>
  <si>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</si>
  <si>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</si>
  <si>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</si>
  <si>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</si>
  <si>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</si>
  <si>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</si>
  <si>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</si>
  <si>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</si>
  <si>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</si>
  <si>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</si>
  <si>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</si>
  <si>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</si>
  <si>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</si>
  <si>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</si>
  <si>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</si>
  <si>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</si>
  <si>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</si>
  <si>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</si>
  <si>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</si>
  <si>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</si>
  <si>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</si>
  <si>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</si>
  <si>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</si>
  <si>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</si>
  <si>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</si>
  <si>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</si>
  <si>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</si>
  <si>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</si>
  <si>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</si>
  <si>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</si>
  <si>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</si>
  <si>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</si>
  <si>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</si>
  <si>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</si>
  <si>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</si>
  <si>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</si>
  <si>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</si>
  <si>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</si>
  <si>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</si>
  <si>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</si>
  <si>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</si>
  <si>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</si>
  <si>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</si>
  <si>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</si>
  <si>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</si>
  <si>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</si>
  <si>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</si>
  <si>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</si>
  <si>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</si>
  <si>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</si>
  <si>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</si>
  <si>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</si>
  <si>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</si>
  <si>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</si>
  <si>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</si>
  <si>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</si>
  <si>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</si>
  <si>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</si>
  <si>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</si>
  <si>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</si>
  <si>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</si>
  <si>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</si>
  <si>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</si>
  <si>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</si>
  <si>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</si>
  <si>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</si>
  <si>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</si>
  <si>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</si>
  <si>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</si>
  <si>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</si>
  <si>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</si>
  <si>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</si>
  <si>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</si>
  <si>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</si>
  <si>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</si>
  <si>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</si>
  <si>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</si>
  <si>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</si>
  <si>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</si>
  <si>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</si>
  <si>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</si>
  <si>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</si>
  <si>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</si>
  <si>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</si>
  <si>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</si>
  <si>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</si>
  <si>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</si>
  <si>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</si>
  <si>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</si>
  <si>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</si>
  <si>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</si>
  <si>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</si>
  <si>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</si>
  <si>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</si>
  <si>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</si>
  <si>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</si>
  <si>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</si>
  <si>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</si>
  <si>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</si>
  <si>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</si>
  <si>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</si>
  <si>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</si>
  <si>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</si>
  <si>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</si>
  <si>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</si>
  <si>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</si>
  <si>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</si>
  <si>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</si>
  <si>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</si>
  <si>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</si>
  <si>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</si>
  <si>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</si>
  <si>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</si>
  <si>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</si>
  <si>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</si>
  <si>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</si>
  <si>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</si>
  <si>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</si>
  <si>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</si>
  <si>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</si>
  <si>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</si>
  <si>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</si>
  <si>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</si>
  <si>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</si>
  <si>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</si>
  <si>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</si>
  <si>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</si>
  <si>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</si>
  <si>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</si>
  <si>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</si>
  <si>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</si>
  <si>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</si>
  <si>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</si>
  <si>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</si>
  <si>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</si>
  <si>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</si>
  <si>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</si>
  <si>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</si>
  <si>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</si>
  <si>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</si>
  <si>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</si>
  <si>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</si>
  <si>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</si>
  <si>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</si>
  <si>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</si>
  <si>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</si>
  <si>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</si>
  <si>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</si>
  <si>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</si>
  <si>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</si>
  <si>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</si>
  <si>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</si>
  <si>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</si>
  <si>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</si>
  <si>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</si>
  <si>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</si>
  <si>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</si>
  <si>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</si>
  <si>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</si>
  <si>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</si>
  <si>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</si>
  <si>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</si>
  <si>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</si>
  <si>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</si>
  <si>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</si>
  <si>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</si>
  <si>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</si>
  <si>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</si>
  <si>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</si>
  <si>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</si>
  <si>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</si>
  <si>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</si>
  <si>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</si>
  <si>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</si>
  <si>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</si>
  <si>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</si>
  <si>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</si>
  <si>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</si>
  <si>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</si>
  <si>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</si>
  <si>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</si>
  <si>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</si>
  <si>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</si>
  <si>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</si>
  <si>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</si>
  <si>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</si>
  <si>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</si>
  <si>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</si>
  <si>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</si>
  <si>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</si>
  <si>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</si>
  <si>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</si>
  <si>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</si>
  <si>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</si>
  <si>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</si>
  <si>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</si>
  <si>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</si>
  <si>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</si>
  <si>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</si>
  <si>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</si>
  <si>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</si>
  <si>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</si>
  <si>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</si>
  <si>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</si>
  <si>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</si>
  <si>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</si>
  <si>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</si>
  <si>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</si>
  <si>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</si>
  <si>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</si>
  <si>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</si>
  <si>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</si>
  <si>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</si>
  <si>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</si>
  <si>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</si>
  <si>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</si>
  <si>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</si>
  <si>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</si>
  <si>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</si>
  <si>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</si>
  <si>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</si>
  <si>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</si>
  <si>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</si>
  <si>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</si>
  <si>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</si>
  <si>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</si>
  <si>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</si>
  <si>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</si>
  <si>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</si>
  <si>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</si>
  <si>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</si>
  <si>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</si>
  <si>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</si>
  <si>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</si>
  <si>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</si>
  <si>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</si>
  <si>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</si>
  <si>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</si>
  <si>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</si>
  <si>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</si>
  <si>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</si>
  <si>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</si>
  <si>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</si>
  <si>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</si>
  <si>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</si>
  <si>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</si>
  <si>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</si>
  <si>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</si>
  <si>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</si>
  <si>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</si>
  <si>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</si>
  <si>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</si>
  <si>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</si>
  <si>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</si>
  <si>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</si>
  <si>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</si>
  <si>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</si>
  <si>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</si>
  <si>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</si>
  <si>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</si>
  <si>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</si>
  <si>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</si>
  <si>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</si>
  <si>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</si>
  <si>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</si>
  <si>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</si>
  <si>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</si>
  <si>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</si>
  <si>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</si>
  <si>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</si>
  <si>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</si>
  <si>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</si>
  <si>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</si>
  <si>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</si>
  <si>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</si>
  <si>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</si>
  <si>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</si>
  <si>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</si>
  <si>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</si>
  <si>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</si>
  <si>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</si>
  <si>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</si>
  <si>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</si>
  <si>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</si>
  <si>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</si>
  <si>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</si>
  <si>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</si>
  <si>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</si>
  <si>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</si>
  <si>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</si>
  <si>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</si>
  <si>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</si>
  <si>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</si>
  <si>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</si>
  <si>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</si>
  <si>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</si>
  <si>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</si>
  <si>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</si>
  <si>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</si>
  <si>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</si>
  <si>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</si>
  <si>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</si>
  <si>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</si>
  <si>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</si>
  <si>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</si>
  <si>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</si>
  <si>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</si>
  <si>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</si>
  <si>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</si>
  <si>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</si>
  <si>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</si>
  <si>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</si>
  <si>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</si>
  <si>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</si>
  <si>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</si>
  <si>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</si>
  <si>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</si>
  <si>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</si>
  <si>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</si>
  <si>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</si>
  <si>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</si>
  <si>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</si>
  <si>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</si>
  <si>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</si>
  <si>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</si>
  <si>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</si>
  <si>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</si>
  <si>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</si>
  <si>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</si>
  <si>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</si>
  <si>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</si>
  <si>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</si>
  <si>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</si>
  <si>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</si>
  <si>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</si>
  <si>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</si>
  <si>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</si>
  <si>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</si>
  <si>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</si>
  <si>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</si>
  <si>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</si>
  <si>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</si>
  <si>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</si>
  <si>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</si>
  <si>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</si>
  <si>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</si>
  <si>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</si>
  <si>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</si>
  <si>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</si>
  <si>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</si>
  <si>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</si>
  <si>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</si>
  <si>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</si>
  <si>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</si>
  <si>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</si>
  <si>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</si>
  <si>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</si>
  <si>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</si>
  <si>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</si>
  <si>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</si>
  <si>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</si>
  <si>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</si>
  <si>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</si>
  <si>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</si>
  <si>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</si>
  <si>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</si>
  <si>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</si>
  <si>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</si>
  <si>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</si>
  <si>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</si>
  <si>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</si>
  <si>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</si>
  <si>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</si>
  <si>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</si>
  <si>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</si>
  <si>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</si>
  <si>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</si>
  <si>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</si>
  <si>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</si>
  <si>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</si>
  <si>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</si>
  <si>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</si>
  <si>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</si>
  <si>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</si>
  <si>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</si>
  <si>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</si>
  <si>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</si>
  <si>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</si>
  <si>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</si>
  <si>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</si>
  <si>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</si>
  <si>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</si>
  <si>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</si>
  <si>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</si>
  <si>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</si>
  <si>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</si>
  <si>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</si>
  <si>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</si>
  <si>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</si>
  <si>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</si>
  <si>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</si>
  <si>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</si>
  <si>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</si>
  <si>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</si>
  <si>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</si>
  <si>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</si>
  <si>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</si>
  <si>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</si>
  <si>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</si>
  <si>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</si>
  <si>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</si>
  <si>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</si>
  <si>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</si>
  <si>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</si>
  <si>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</si>
  <si>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</si>
  <si>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</si>
  <si>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</si>
  <si>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</si>
  <si>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</si>
  <si>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</si>
  <si>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</si>
  <si>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</si>
  <si>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</si>
  <si>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</si>
  <si>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</si>
  <si>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</si>
  <si>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</si>
  <si>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</si>
  <si>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</si>
  <si>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</si>
  <si>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</si>
  <si>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</si>
  <si>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</si>
  <si>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</si>
  <si>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</si>
  <si>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</si>
  <si>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</si>
  <si>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</si>
  <si>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</si>
  <si>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</si>
  <si>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</si>
  <si>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</si>
  <si>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</si>
  <si>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</si>
  <si>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</si>
  <si>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</si>
  <si>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</si>
  <si>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</si>
  <si>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</si>
  <si>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</si>
  <si>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</si>
  <si>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</si>
  <si>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</si>
  <si>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</si>
  <si>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</si>
  <si>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</si>
  <si>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</si>
  <si>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</si>
  <si>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</si>
  <si>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</si>
  <si>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</si>
  <si>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</si>
  <si>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</si>
  <si>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</si>
  <si>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</si>
  <si>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</si>
  <si>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</si>
  <si>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</si>
  <si>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</si>
  <si>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</si>
  <si>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</si>
  <si>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</si>
  <si>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</si>
  <si>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</si>
  <si>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</si>
  <si>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</si>
  <si>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</si>
  <si>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</si>
  <si>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</si>
  <si>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</si>
  <si>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</si>
  <si>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</si>
  <si>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</si>
  <si>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</si>
  <si>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</si>
  <si>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</si>
  <si>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</si>
  <si>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</si>
  <si>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</si>
  <si>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</si>
  <si>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</si>
  <si>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</si>
  <si>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</si>
  <si>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</si>
  <si>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</si>
  <si>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</si>
  <si>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</si>
  <si>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</si>
  <si>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</si>
  <si>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</si>
  <si>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</si>
  <si>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</si>
  <si>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</si>
  <si>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</si>
  <si>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</si>
  <si>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</si>
  <si>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</si>
  <si>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</si>
  <si>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</si>
  <si>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</si>
  <si>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</si>
  <si>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</si>
  <si>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</si>
  <si>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</si>
  <si>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</si>
  <si>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</si>
  <si>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</si>
  <si>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</si>
  <si>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</si>
  <si>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</si>
  <si>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</si>
  <si>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</si>
  <si>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</si>
  <si>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</si>
  <si>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</si>
  <si>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</si>
  <si>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</si>
  <si>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</si>
  <si>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</si>
  <si>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</si>
  <si>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</si>
  <si>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</si>
  <si>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</si>
  <si>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</si>
  <si>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</si>
  <si>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</si>
  <si>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</si>
  <si>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</si>
  <si>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</si>
  <si>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</si>
  <si>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</si>
  <si>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</si>
  <si>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</si>
  <si>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</si>
  <si>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</si>
  <si>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</si>
  <si>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</si>
  <si>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</si>
  <si>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</si>
  <si>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</si>
  <si>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</si>
  <si>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</si>
  <si>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</si>
  <si>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</si>
  <si>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</si>
  <si>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</si>
  <si>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</si>
  <si>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</si>
  <si>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</si>
  <si>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</si>
  <si>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</si>
  <si>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</si>
  <si>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</si>
  <si>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</si>
  <si>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</si>
  <si>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</si>
  <si>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</si>
  <si>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</si>
  <si>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</si>
  <si>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</si>
  <si>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</si>
  <si>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</si>
  <si>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</si>
  <si>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</si>
  <si>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</si>
  <si>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</si>
  <si>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</si>
  <si>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</si>
  <si>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</si>
  <si>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</si>
  <si>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</si>
  <si>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</si>
  <si>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</si>
  <si>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</si>
  <si>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</si>
  <si>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</si>
  <si>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</si>
  <si>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</si>
  <si>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</si>
  <si>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</si>
  <si>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</si>
  <si>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</si>
  <si>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</si>
  <si>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</si>
  <si>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</si>
  <si>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</si>
  <si>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</si>
  <si>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</si>
  <si>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</si>
  <si>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</si>
  <si>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</si>
  <si>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</si>
  <si>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</si>
  <si>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</si>
  <si>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</si>
  <si>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</si>
  <si>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</si>
  <si>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</si>
  <si>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</si>
  <si>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</si>
  <si>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</si>
  <si>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</si>
  <si>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</si>
  <si>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</si>
  <si>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</si>
  <si>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</si>
  <si>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</si>
  <si>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</si>
  <si>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</si>
  <si>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</si>
  <si>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</si>
  <si>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</si>
  <si>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</si>
  <si>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</si>
  <si>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</si>
  <si>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</si>
  <si>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</si>
  <si>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</si>
  <si>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</si>
  <si>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</si>
  <si>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</si>
  <si>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</si>
  <si>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</si>
  <si>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</si>
  <si>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</si>
  <si>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</si>
  <si>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</si>
  <si>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</si>
  <si>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</si>
  <si>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</si>
  <si>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</si>
  <si>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</si>
  <si>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</si>
  <si>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</si>
  <si>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</si>
  <si>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</si>
  <si>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</si>
  <si>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</si>
  <si>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</si>
  <si>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</si>
  <si>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</si>
  <si>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</si>
  <si>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</si>
  <si>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</si>
  <si>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</si>
  <si>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</si>
  <si>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</si>
  <si>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</si>
  <si>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</si>
  <si>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</si>
  <si>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</si>
  <si>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</si>
  <si>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</si>
  <si>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</si>
  <si>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</si>
  <si>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</si>
  <si>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</si>
  <si>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</si>
  <si>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</si>
  <si>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</si>
  <si>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</si>
  <si>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</si>
  <si>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</si>
  <si>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</si>
  <si>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</si>
  <si>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</si>
  <si>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</si>
  <si>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</si>
  <si>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</si>
  <si>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</si>
  <si>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</si>
  <si>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</si>
  <si>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</si>
  <si>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</si>
  <si>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</si>
  <si>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</si>
  <si>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</si>
  <si>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</si>
  <si>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</si>
  <si>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</si>
  <si>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</si>
  <si>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</si>
  <si>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</si>
  <si>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</si>
  <si>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</si>
  <si>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</si>
  <si>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</si>
  <si>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</si>
  <si>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</si>
  <si>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</si>
  <si>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</si>
  <si>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</si>
  <si>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</si>
  <si>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</si>
  <si>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</si>
  <si>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</si>
  <si>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</si>
  <si>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</si>
  <si>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</si>
  <si>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</si>
  <si>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</si>
  <si>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</si>
  <si>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</si>
  <si>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</si>
  <si>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</si>
  <si>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</si>
  <si>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</si>
  <si>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</si>
  <si>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</si>
  <si>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</si>
  <si>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</si>
  <si>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</si>
  <si>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</si>
  <si>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</si>
  <si>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</si>
  <si>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</si>
  <si>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</si>
  <si>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</si>
  <si>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</si>
  <si>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</si>
  <si>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</si>
  <si>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</si>
  <si>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</si>
  <si>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</si>
  <si>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</si>
  <si>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</si>
  <si>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</si>
  <si>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</si>
  <si>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</si>
  <si>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</si>
  <si>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</si>
  <si>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</si>
  <si>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</si>
  <si>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</si>
  <si>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</si>
  <si>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</si>
  <si>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</si>
  <si>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</si>
  <si>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</si>
  <si>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</si>
  <si>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</si>
  <si>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</si>
  <si>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</si>
  <si>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</si>
  <si>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</si>
  <si>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</si>
  <si>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</si>
  <si>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</si>
  <si>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</si>
  <si>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</si>
  <si>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</si>
  <si>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</si>
  <si>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</si>
  <si>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</si>
  <si>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</si>
  <si>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</si>
  <si>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</si>
  <si>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</si>
  <si>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</si>
  <si>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</si>
  <si>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</si>
  <si>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</si>
  <si>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</si>
  <si>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</si>
  <si>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</si>
  <si>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</si>
  <si>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</si>
  <si>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</si>
  <si>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</si>
  <si>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</si>
  <si>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</si>
  <si>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</si>
  <si>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</si>
  <si>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</si>
  <si>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</si>
  <si>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</si>
  <si>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</si>
  <si>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</si>
  <si>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</si>
  <si>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</si>
  <si>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</si>
  <si>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</si>
  <si>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</si>
  <si>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</si>
  <si>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</si>
  <si>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</si>
  <si>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</si>
  <si>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</si>
  <si>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</si>
  <si>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</si>
  <si>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</si>
  <si>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</si>
  <si>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</si>
  <si>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</si>
  <si>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</si>
  <si>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</si>
  <si>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</si>
  <si>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</si>
  <si>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</si>
  <si>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</si>
  <si>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</si>
  <si>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</si>
  <si>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</si>
  <si>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</si>
  <si>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</si>
  <si>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</si>
  <si>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</si>
  <si>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</si>
  <si>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</si>
  <si>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</si>
  <si>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</si>
  <si>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</si>
  <si>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</si>
  <si>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</si>
  <si>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</si>
  <si>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</si>
  <si>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</si>
  <si>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</si>
  <si>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</si>
  <si>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</si>
  <si>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</si>
  <si>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</si>
  <si>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</si>
  <si>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</si>
  <si>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</si>
  <si>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</si>
  <si>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</si>
  <si>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</si>
  <si>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</si>
  <si>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</si>
  <si>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</si>
  <si>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</si>
  <si>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</si>
  <si>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</si>
  <si>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</si>
  <si>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</si>
  <si>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</si>
  <si>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</si>
  <si>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</si>
  <si>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</si>
  <si>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</si>
  <si>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</si>
  <si>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</si>
  <si>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</si>
  <si>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</si>
  <si>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</si>
  <si>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</si>
  <si>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</si>
  <si>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</si>
  <si>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</si>
  <si>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</si>
  <si>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</si>
  <si>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</si>
  <si>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</si>
  <si>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</si>
  <si>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</si>
  <si>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</si>
  <si>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</si>
  <si>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</si>
  <si>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</si>
  <si>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</si>
  <si>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</si>
  <si>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</si>
  <si>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</si>
  <si>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</si>
  <si>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</si>
  <si>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</si>
  <si>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</si>
  <si>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</si>
  <si>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</si>
  <si>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</si>
  <si>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</si>
  <si>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</si>
  <si>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</si>
  <si>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</si>
  <si>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</si>
  <si>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</si>
  <si>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</si>
  <si>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</si>
  <si>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</si>
  <si>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</si>
  <si>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</si>
  <si>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</si>
  <si>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</si>
  <si>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</si>
  <si>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</si>
  <si>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</si>
  <si>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</si>
  <si>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</si>
  <si>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</si>
  <si>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</si>
  <si>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</si>
  <si>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</si>
  <si>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</si>
  <si>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</si>
  <si>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</si>
  <si>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</si>
  <si>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</si>
  <si>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</si>
  <si>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</si>
  <si>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</si>
  <si>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</si>
  <si>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</si>
  <si>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</si>
  <si>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</si>
  <si>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</si>
  <si>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</si>
  <si>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</si>
  <si>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</si>
  <si>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</si>
  <si>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</si>
  <si>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</si>
  <si>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</si>
  <si>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</si>
  <si>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</si>
  <si>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</si>
  <si>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</si>
  <si>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</si>
  <si>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</si>
  <si>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</si>
  <si>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</si>
  <si>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</si>
  <si>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</si>
  <si>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</si>
  <si>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</si>
  <si>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</si>
  <si>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</si>
  <si>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</si>
  <si>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</si>
  <si>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</si>
  <si>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</si>
  <si>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</si>
  <si>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</si>
  <si>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</si>
  <si>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</si>
  <si>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</si>
  <si>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</si>
  <si>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</si>
  <si>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</si>
  <si>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</si>
  <si>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</si>
  <si>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</si>
  <si>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</si>
  <si>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</si>
  <si>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</si>
  <si>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</si>
  <si>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</si>
  <si>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</si>
  <si>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</si>
  <si>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</si>
  <si>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</si>
  <si>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</si>
  <si>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</si>
  <si>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</si>
  <si>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</si>
  <si>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</si>
  <si>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</si>
  <si>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</si>
  <si>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</si>
  <si>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</si>
  <si>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</si>
  <si>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</si>
  <si>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</si>
  <si>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</si>
  <si>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</si>
  <si>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</si>
  <si>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</si>
  <si>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</si>
  <si>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</si>
  <si>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</si>
  <si>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</si>
  <si>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</si>
  <si>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</si>
  <si>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</si>
  <si>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</si>
  <si>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</si>
  <si>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</si>
  <si>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</si>
  <si>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</si>
  <si>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</si>
  <si>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</si>
  <si>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</si>
  <si>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</si>
  <si>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</si>
  <si>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</si>
  <si>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</si>
  <si>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</si>
  <si>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</si>
  <si>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</si>
  <si>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</si>
  <si>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</si>
  <si>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</si>
  <si>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</si>
  <si>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</si>
  <si>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</si>
  <si>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</si>
  <si>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</si>
  <si>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</si>
  <si>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</si>
  <si>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</si>
  <si>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</si>
  <si>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</si>
  <si>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</si>
  <si>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</si>
  <si>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</si>
  <si>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</si>
  <si>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</si>
  <si>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</si>
  <si>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</si>
  <si>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</si>
  <si>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</si>
  <si>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</si>
  <si>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</si>
  <si>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</si>
  <si>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</si>
  <si>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</si>
  <si>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</si>
  <si>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</si>
  <si>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</si>
  <si>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</si>
  <si>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</si>
  <si>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</si>
  <si>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</si>
  <si>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</si>
  <si>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</si>
  <si>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</si>
  <si>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</si>
  <si>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</si>
  <si>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</si>
  <si>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</si>
  <si>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</si>
  <si>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</si>
  <si>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</si>
  <si>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</si>
  <si>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</si>
  <si>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</si>
  <si>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</si>
  <si>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</si>
  <si>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</si>
  <si>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</si>
  <si>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</si>
  <si>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</si>
  <si>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</si>
  <si>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</si>
  <si>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</si>
  <si>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</si>
  <si>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</si>
  <si>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</si>
  <si>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</si>
  <si>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</si>
  <si>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</si>
  <si>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</si>
  <si>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</si>
  <si>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</si>
  <si>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</si>
  <si>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</si>
  <si>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</si>
  <si>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</si>
  <si>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</si>
  <si>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</si>
  <si>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</si>
  <si>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</si>
  <si>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</si>
  <si>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</si>
  <si>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</si>
  <si>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</si>
  <si>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</si>
  <si>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</si>
  <si>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</si>
  <si>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</si>
  <si>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</si>
  <si>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</si>
  <si>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</si>
  <si>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</si>
  <si>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</si>
  <si>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</si>
  <si>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</si>
  <si>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</si>
  <si>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</si>
  <si>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</si>
  <si>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</si>
  <si>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</si>
  <si>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</si>
  <si>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</si>
  <si>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</si>
  <si>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</si>
  <si>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</si>
  <si>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</si>
  <si>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</si>
  <si>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</si>
  <si>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</si>
  <si>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</si>
  <si>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</si>
  <si>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</si>
  <si>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</si>
  <si>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</si>
  <si>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</si>
  <si>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</si>
  <si>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</si>
  <si>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</si>
  <si>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</si>
  <si>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</si>
  <si>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</si>
  <si>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</si>
  <si>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</si>
  <si>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</si>
  <si>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</si>
  <si>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</si>
  <si>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</si>
  <si>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</si>
  <si>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</si>
  <si>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</si>
  <si>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</si>
  <si>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</si>
  <si>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</si>
  <si>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</si>
  <si>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</si>
  <si>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</si>
  <si>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</si>
  <si>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</si>
  <si>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</si>
  <si>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</si>
  <si>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</si>
  <si>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</si>
  <si>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</si>
  <si>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</si>
  <si>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</si>
  <si>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</si>
  <si>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</si>
  <si>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</si>
  <si>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</si>
  <si>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</si>
  <si>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</si>
  <si>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</si>
  <si>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</si>
  <si>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</si>
  <si>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</si>
  <si>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</si>
  <si>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</si>
  <si>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</si>
  <si>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</si>
  <si>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</si>
  <si>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</si>
  <si>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</si>
  <si>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</si>
  <si>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</si>
  <si>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</si>
  <si>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</si>
  <si>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</si>
  <si>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</si>
  <si>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</si>
  <si>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</si>
  <si>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</si>
  <si>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</si>
  <si>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</si>
  <si>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</si>
  <si>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</si>
  <si>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</si>
  <si>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</si>
  <si>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</si>
  <si>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</si>
  <si>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</si>
  <si>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</si>
  <si>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</si>
  <si>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</si>
  <si>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</si>
  <si>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</si>
  <si>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</si>
  <si>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</si>
  <si>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</si>
  <si>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</si>
  <si>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</si>
  <si>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</si>
  <si>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</si>
  <si>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</si>
  <si>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</si>
  <si>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</si>
  <si>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</si>
  <si>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</si>
  <si>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</si>
  <si>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</si>
  <si>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</si>
  <si>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</si>
  <si>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</si>
  <si>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</si>
  <si>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</si>
  <si>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</si>
  <si>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</si>
  <si>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</si>
  <si>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</si>
  <si>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</si>
  <si>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</si>
  <si>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</si>
  <si>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</si>
  <si>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</si>
  <si>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</si>
  <si>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</si>
  <si>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</si>
  <si>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</si>
  <si>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</si>
  <si>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</si>
  <si>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</si>
  <si>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</si>
  <si>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</si>
  <si>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</si>
  <si>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</si>
  <si>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</si>
  <si>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</si>
  <si>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</si>
  <si>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</si>
  <si>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</si>
  <si>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</si>
  <si>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</si>
  <si>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</si>
  <si>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</si>
  <si>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</si>
  <si>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</si>
  <si>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</si>
  <si>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</si>
  <si>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</si>
  <si>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</si>
  <si>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</si>
  <si>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</si>
  <si>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</si>
  <si>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</si>
  <si>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</si>
  <si>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</si>
  <si>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</si>
  <si>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</si>
  <si>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</si>
  <si>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</si>
  <si>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</si>
  <si>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</si>
  <si>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</si>
  <si>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</si>
  <si>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</si>
  <si>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</si>
  <si>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</si>
  <si>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</si>
  <si>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</si>
  <si>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</si>
  <si>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</si>
  <si>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</si>
  <si>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</si>
  <si>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</si>
  <si>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</si>
  <si>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</si>
  <si>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</si>
  <si>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</si>
  <si>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</si>
  <si>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</si>
  <si>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</si>
  <si>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</si>
  <si>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</si>
  <si>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</si>
  <si>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</si>
  <si>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</si>
  <si>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</si>
  <si>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</si>
  <si>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</si>
  <si>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</si>
  <si>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</si>
  <si>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</si>
  <si>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</si>
  <si>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</si>
  <si>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</si>
  <si>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</si>
  <si>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</si>
  <si>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</si>
  <si>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</si>
  <si>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</si>
  <si>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</si>
  <si>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</si>
  <si>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</si>
  <si>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</si>
  <si>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</si>
  <si>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</si>
  <si>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</si>
  <si>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</si>
  <si>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</si>
  <si>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</si>
  <si>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</si>
  <si>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</si>
  <si>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</si>
  <si>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</si>
  <si>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</si>
  <si>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</si>
  <si>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</si>
  <si>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</si>
  <si>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</si>
  <si>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</si>
  <si>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</si>
  <si>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</si>
  <si>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</si>
  <si>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</si>
  <si>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</si>
  <si>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</si>
  <si>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</si>
  <si>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</si>
  <si>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</si>
  <si>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</si>
  <si>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</si>
  <si>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</si>
  <si>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</si>
  <si>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</si>
  <si>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</si>
  <si>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</si>
  <si>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</si>
  <si>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</si>
  <si>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</si>
  <si>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</si>
  <si>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</si>
  <si>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</si>
  <si>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</si>
  <si>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</si>
  <si>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</si>
  <si>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</si>
  <si>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</si>
  <si>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</si>
  <si>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</si>
  <si>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</si>
  <si>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</si>
  <si>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</si>
  <si>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</si>
  <si>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</si>
  <si>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</si>
  <si>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</si>
  <si>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</si>
  <si>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</si>
  <si>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</si>
  <si>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</si>
  <si>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</si>
  <si>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</si>
  <si>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</si>
  <si>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</si>
  <si>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</si>
  <si>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</si>
  <si>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</si>
  <si>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</si>
  <si>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</si>
  <si>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</si>
  <si>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</si>
  <si>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</si>
  <si>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</si>
  <si>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</si>
  <si>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</si>
  <si>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</si>
  <si>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</si>
  <si>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</si>
  <si>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</si>
  <si>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</si>
  <si>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</si>
  <si>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</si>
  <si>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</si>
  <si>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</si>
  <si>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</si>
  <si>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</si>
  <si>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</si>
  <si>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</si>
  <si>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</si>
  <si>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</si>
  <si>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</si>
  <si>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</si>
  <si>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</si>
  <si>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</si>
  <si>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</si>
  <si>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</si>
  <si>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</si>
  <si>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</si>
  <si>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</si>
  <si>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</si>
  <si>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</si>
  <si>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</si>
  <si>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</si>
  <si>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</si>
  <si>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</si>
  <si>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</si>
  <si>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</si>
  <si>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</si>
  <si>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</si>
  <si>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</si>
  <si>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</si>
  <si>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</si>
  <si>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</si>
  <si>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</si>
  <si>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</si>
  <si>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</si>
  <si>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</si>
  <si>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</si>
  <si>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</si>
  <si>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</si>
  <si>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</si>
  <si>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</si>
  <si>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</si>
  <si>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</si>
  <si>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</si>
  <si>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</si>
  <si>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</si>
  <si>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</si>
  <si>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</si>
  <si>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</si>
  <si>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</si>
  <si>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</si>
  <si>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</si>
  <si>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</si>
  <si>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</si>
  <si>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</si>
  <si>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</si>
  <si>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</si>
  <si>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</si>
  <si>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</si>
  <si>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</si>
  <si>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</si>
  <si>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</si>
  <si>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</si>
  <si>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</si>
  <si>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</si>
  <si>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</si>
  <si>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</si>
  <si>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</si>
  <si>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</si>
  <si>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</si>
  <si>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</si>
  <si>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</si>
  <si>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</si>
  <si>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</si>
  <si>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</si>
  <si>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</si>
  <si>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</si>
  <si>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</si>
  <si>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</si>
  <si>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</si>
  <si>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</si>
  <si>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</si>
  <si>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</si>
  <si>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</si>
  <si>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</si>
  <si>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</si>
  <si>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</si>
  <si>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</si>
  <si>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</si>
  <si>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</si>
  <si>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</si>
  <si>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</si>
  <si>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</si>
  <si>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</si>
  <si>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</si>
  <si>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</si>
  <si>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</si>
  <si>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</si>
  <si>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</si>
  <si>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</si>
  <si>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</si>
  <si>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</si>
  <si>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</si>
  <si>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</si>
  <si>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</si>
  <si>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</si>
  <si>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</si>
  <si>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</si>
  <si>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</si>
  <si>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</si>
  <si>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</si>
  <si>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</si>
  <si>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</si>
  <si>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</si>
  <si>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</si>
  <si>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</si>
  <si>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</si>
  <si>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</si>
  <si>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</si>
  <si>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</si>
  <si>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</si>
  <si>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</si>
  <si>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</si>
  <si>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</si>
  <si>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</si>
  <si>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</si>
  <si>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</si>
  <si>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</si>
  <si>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</si>
  <si>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</si>
  <si>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</si>
  <si>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</si>
  <si>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</si>
  <si>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</si>
  <si>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</si>
  <si>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</si>
  <si>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</si>
  <si>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</si>
  <si>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</si>
  <si>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</si>
  <si>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</si>
  <si>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</si>
  <si>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</si>
  <si>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</si>
  <si>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</si>
  <si>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</si>
  <si>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</si>
  <si>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</si>
  <si>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</si>
  <si>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</si>
  <si>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</si>
  <si>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</si>
  <si>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</si>
  <si>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</si>
  <si>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</si>
  <si>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</si>
  <si>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</si>
  <si>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</si>
  <si>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</si>
  <si>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</si>
  <si>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</si>
  <si>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</si>
  <si>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</si>
  <si>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</si>
  <si>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</si>
  <si>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</si>
  <si>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</si>
  <si>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</si>
  <si>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</si>
  <si>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</si>
  <si>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</si>
  <si>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</si>
  <si>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</si>
  <si>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</si>
  <si>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</si>
  <si>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</si>
  <si>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</si>
  <si>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</si>
  <si>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</si>
  <si>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</si>
  <si>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</si>
  <si>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</si>
  <si>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</si>
  <si>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</si>
  <si>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</si>
  <si>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</si>
  <si>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</si>
  <si>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</si>
  <si>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</si>
  <si>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</si>
  <si>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</si>
  <si>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</si>
  <si>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</si>
  <si>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</si>
  <si>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</si>
  <si>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</si>
  <si>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</si>
  <si>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</si>
  <si>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</si>
  <si>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</si>
  <si>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</si>
  <si>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</si>
  <si>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</si>
  <si>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</si>
  <si>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</si>
  <si>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</si>
  <si>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</si>
  <si>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</si>
  <si>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</si>
  <si>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</si>
  <si>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</si>
  <si>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</si>
  <si>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</si>
  <si>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</si>
  <si>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</si>
  <si>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</si>
  <si>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</si>
  <si>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</si>
  <si>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</si>
  <si>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</si>
  <si>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</si>
  <si>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</si>
  <si>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</si>
  <si>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</si>
  <si>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</si>
  <si>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</si>
  <si>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</si>
  <si>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</si>
  <si>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</si>
  <si>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</si>
  <si>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</si>
  <si>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</si>
  <si>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</si>
  <si>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</si>
  <si>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</si>
  <si>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</si>
  <si>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</si>
  <si>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</si>
  <si>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</si>
  <si>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</si>
  <si>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</si>
  <si>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</si>
  <si>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</si>
  <si>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</si>
  <si>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</si>
  <si>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</si>
  <si>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</si>
  <si>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</si>
  <si>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</si>
  <si>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</si>
  <si>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</si>
  <si>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</si>
  <si>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</si>
  <si>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</si>
  <si>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</si>
  <si>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</si>
  <si>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</si>
  <si>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</si>
  <si>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</si>
  <si>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</si>
  <si>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</si>
  <si>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</si>
  <si>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</si>
  <si>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</si>
  <si>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</si>
  <si>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</si>
  <si>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</si>
  <si>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</si>
  <si>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</si>
  <si>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</si>
  <si>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</si>
  <si>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</si>
  <si>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</si>
  <si>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</si>
  <si>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</si>
  <si>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</si>
  <si>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</si>
  <si>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</si>
  <si>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</si>
  <si>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</si>
  <si>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</si>
  <si>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</si>
  <si>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</si>
  <si>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</si>
  <si>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</si>
  <si>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</si>
  <si>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</si>
  <si>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</si>
  <si>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</si>
  <si>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</si>
  <si>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</si>
  <si>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</si>
  <si>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</si>
  <si>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</si>
  <si>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</si>
  <si>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</si>
  <si>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</si>
  <si>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</si>
  <si>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</si>
  <si>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</si>
  <si>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</si>
  <si>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</si>
  <si>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</si>
  <si>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</si>
  <si>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</si>
  <si>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</si>
  <si>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</si>
  <si>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</si>
  <si>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</si>
  <si>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</si>
  <si>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</si>
  <si>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</si>
  <si>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</si>
  <si>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</si>
  <si>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</si>
  <si>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</si>
  <si>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</si>
  <si>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</si>
  <si>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</si>
  <si>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</si>
  <si>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</si>
  <si>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</si>
  <si>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</si>
  <si>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</si>
  <si>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</si>
  <si>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</si>
  <si>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</si>
  <si>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</si>
  <si>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</si>
  <si>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</si>
  <si>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</si>
  <si>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</si>
  <si>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</si>
  <si>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</si>
  <si>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</si>
  <si>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</si>
  <si>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</si>
  <si>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</si>
  <si>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</si>
  <si>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</si>
  <si>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</si>
  <si>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</si>
  <si>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</si>
  <si>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</si>
  <si>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</si>
  <si>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</si>
  <si>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</si>
  <si>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</si>
  <si>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</si>
  <si>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</si>
  <si>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</si>
  <si>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</si>
  <si>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</si>
  <si>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</si>
  <si>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</si>
  <si>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</si>
  <si>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</si>
  <si>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</si>
  <si>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</si>
  <si>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</si>
  <si>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</si>
  <si>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</si>
  <si>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</si>
  <si>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</si>
  <si>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</si>
  <si>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</si>
  <si>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</si>
  <si>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</si>
  <si>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</si>
  <si>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</si>
  <si>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</si>
  <si>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</si>
  <si>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</si>
  <si>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</si>
  <si>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</si>
  <si>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</si>
  <si>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</si>
  <si>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</si>
  <si>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</si>
  <si>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</si>
  <si>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</si>
  <si>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</si>
  <si>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</si>
  <si>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</si>
  <si>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</si>
  <si>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</si>
  <si>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</si>
  <si>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</si>
  <si>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</si>
  <si>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</si>
  <si>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</si>
  <si>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</si>
  <si>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</si>
  <si>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</si>
  <si>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</si>
  <si>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</si>
  <si>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</si>
  <si>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</si>
  <si>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</si>
  <si>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</si>
  <si>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</si>
  <si>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</si>
  <si>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</si>
  <si>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</si>
  <si>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</si>
  <si>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</si>
  <si>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</si>
  <si>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</si>
  <si>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</si>
  <si>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</si>
  <si>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</si>
  <si>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</si>
  <si>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</si>
  <si>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</si>
  <si>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</si>
  <si>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</si>
  <si>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</si>
  <si>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</si>
  <si>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</si>
  <si>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</si>
  <si>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</si>
  <si>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</si>
  <si>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</si>
  <si>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</si>
  <si>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</si>
  <si>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</si>
  <si>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</si>
  <si>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</si>
  <si>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</si>
  <si>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</si>
  <si>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</si>
  <si>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</si>
  <si>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</si>
  <si>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</si>
  <si>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</si>
  <si>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</si>
  <si>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</si>
  <si>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</si>
  <si>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</si>
  <si>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</si>
  <si>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</si>
  <si>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</si>
  <si>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</si>
  <si>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</si>
  <si>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</si>
  <si>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</si>
  <si>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</si>
  <si>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</si>
  <si>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</si>
  <si>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</si>
  <si>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</si>
  <si>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</si>
  <si>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</si>
  <si>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</si>
  <si>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</si>
  <si>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</si>
  <si>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</si>
  <si>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</si>
  <si>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</si>
  <si>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</si>
  <si>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</si>
  <si>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</si>
  <si>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</si>
  <si>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</si>
  <si>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</si>
  <si>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</si>
  <si>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</si>
  <si>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</si>
  <si>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</si>
  <si>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</si>
  <si>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</si>
  <si>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</si>
  <si>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</si>
  <si>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</si>
  <si>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</si>
  <si>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</si>
  <si>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</si>
  <si>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</si>
  <si>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</si>
  <si>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</si>
  <si>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</si>
  <si>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</si>
  <si>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</si>
  <si>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</si>
  <si>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</si>
  <si>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</si>
  <si>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</si>
  <si>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</si>
  <si>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</si>
  <si>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</si>
  <si>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</si>
  <si>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</si>
  <si>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</si>
  <si>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</si>
  <si>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</si>
  <si>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</si>
  <si>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</si>
  <si>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</si>
  <si>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</si>
  <si>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</si>
  <si>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</si>
  <si>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</si>
  <si>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</si>
  <si>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</si>
  <si>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</si>
  <si>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</si>
  <si>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</si>
  <si>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</si>
  <si>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</si>
  <si>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</si>
  <si>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</si>
  <si>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</si>
  <si>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</si>
  <si>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</si>
  <si>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</si>
  <si>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</si>
  <si>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</si>
  <si>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</si>
  <si>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</si>
  <si>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</si>
  <si>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</si>
  <si>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</si>
  <si>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</si>
  <si>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</si>
  <si>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</si>
  <si>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</si>
  <si>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</si>
  <si>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</si>
  <si>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</si>
  <si>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</si>
  <si>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</si>
  <si>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</si>
  <si>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</si>
  <si>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</si>
  <si>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</si>
  <si>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</si>
  <si>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</si>
  <si>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</si>
  <si>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</si>
  <si>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</si>
  <si>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</si>
  <si>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</si>
  <si>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</si>
  <si>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</si>
  <si>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</si>
  <si>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</si>
  <si>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</si>
  <si>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</si>
  <si>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</si>
  <si>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</si>
  <si>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</si>
  <si>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</si>
  <si>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</si>
  <si>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</si>
  <si>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</si>
  <si>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</si>
  <si>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</si>
  <si>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</si>
  <si>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</si>
  <si>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</si>
  <si>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</si>
  <si>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</si>
  <si>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</si>
  <si>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</si>
  <si>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</si>
  <si>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</si>
  <si>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</si>
  <si>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</si>
  <si>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</si>
  <si>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</si>
  <si>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</si>
  <si>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</si>
  <si>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</si>
  <si>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</si>
  <si>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</si>
  <si>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</si>
  <si>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</si>
  <si>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</si>
  <si>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</si>
  <si>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</si>
  <si>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</si>
  <si>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</si>
  <si>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</si>
  <si>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</si>
  <si>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</si>
  <si>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</si>
  <si>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</si>
  <si>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</si>
  <si>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</si>
  <si>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</si>
  <si>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</si>
  <si>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</si>
  <si>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</si>
  <si>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</si>
  <si>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</si>
  <si>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</si>
  <si>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</si>
  <si>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</si>
  <si>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</si>
  <si>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</si>
  <si>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</si>
  <si>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</si>
  <si>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</si>
  <si>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</si>
  <si>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</si>
  <si>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</si>
  <si>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</si>
  <si>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</si>
  <si>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</si>
  <si>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</si>
  <si>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</si>
  <si>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</si>
  <si>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</si>
  <si>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</si>
  <si>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</si>
  <si>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</si>
  <si>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</si>
  <si>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</si>
  <si>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</si>
  <si>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</si>
  <si>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</si>
  <si>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</si>
  <si>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</si>
  <si>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</si>
  <si>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</si>
  <si>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</si>
  <si>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</si>
  <si>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</si>
  <si>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</si>
  <si>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</si>
  <si>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</si>
  <si>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</si>
  <si>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</si>
  <si>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</si>
  <si>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</si>
  <si>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</si>
  <si>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</si>
  <si>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</si>
  <si>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</si>
  <si>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</si>
  <si>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</si>
  <si>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</si>
  <si>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</si>
  <si>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</si>
  <si>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</si>
  <si>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</si>
  <si>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</si>
  <si>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</si>
  <si>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</si>
  <si>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</si>
  <si>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</si>
  <si>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</si>
  <si>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</si>
  <si>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</si>
  <si>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</si>
  <si>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</si>
  <si>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</si>
  <si>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</si>
  <si>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</si>
  <si>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</si>
  <si>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</si>
  <si>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</si>
  <si>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</si>
  <si>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</si>
  <si>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</si>
  <si>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</si>
  <si>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</si>
  <si>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</si>
  <si>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</si>
  <si>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</si>
  <si>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</si>
  <si>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</si>
  <si>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</si>
  <si>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</si>
  <si>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</si>
  <si>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</si>
  <si>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</si>
  <si>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</si>
  <si>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</si>
  <si>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</si>
  <si>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</si>
  <si>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</si>
  <si>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</si>
  <si>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</si>
  <si>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</si>
  <si>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</si>
  <si>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</si>
  <si>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</si>
  <si>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</si>
  <si>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</si>
  <si>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</si>
  <si>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</si>
  <si>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</si>
  <si>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</si>
  <si>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</si>
  <si>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</si>
  <si>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</si>
  <si>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</si>
  <si>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</si>
  <si>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</si>
  <si>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</si>
  <si>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</si>
  <si>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</si>
  <si>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</si>
  <si>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</si>
  <si>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</si>
  <si>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</si>
  <si>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</si>
  <si>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</si>
  <si>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</si>
  <si>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</si>
  <si>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</si>
  <si>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</si>
  <si>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</si>
  <si>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</si>
  <si>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</si>
  <si>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</si>
  <si>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</si>
  <si>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</si>
  <si>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</si>
  <si>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</si>
  <si>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</si>
  <si>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</si>
  <si>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</si>
  <si>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</si>
  <si>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</si>
  <si>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</si>
  <si>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</si>
  <si>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</si>
  <si>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</si>
  <si>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</si>
  <si>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</si>
  <si>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</si>
  <si>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</si>
  <si>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</si>
  <si>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</si>
  <si>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</si>
  <si>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</si>
  <si>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</si>
  <si>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</si>
  <si>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</si>
  <si>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</si>
  <si>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</si>
  <si>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</si>
  <si>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</si>
  <si>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</si>
  <si>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</si>
  <si>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</si>
  <si>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</si>
  <si>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</si>
  <si>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</si>
  <si>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</si>
  <si>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</si>
  <si>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</si>
  <si>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</si>
  <si>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</si>
  <si>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</si>
  <si>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</si>
  <si>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</si>
  <si>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</si>
  <si>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</si>
  <si>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</si>
  <si>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</si>
  <si>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</si>
  <si>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</si>
  <si>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</si>
  <si>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</si>
  <si>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</si>
  <si>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</si>
  <si>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</si>
  <si>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</si>
  <si>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</si>
  <si>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</si>
  <si>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</si>
  <si>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</si>
  <si>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</si>
  <si>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</si>
  <si>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</si>
  <si>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</si>
  <si>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</si>
  <si>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</si>
  <si>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</si>
  <si>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</si>
  <si>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</si>
  <si>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</si>
  <si>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</si>
  <si>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</si>
  <si>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</si>
  <si>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</si>
  <si>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</si>
  <si>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</si>
  <si>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</si>
  <si>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</si>
  <si>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</si>
  <si>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</si>
  <si>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</si>
  <si>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</si>
  <si>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</si>
  <si>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</si>
  <si>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</si>
  <si>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</si>
  <si>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</si>
  <si>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</si>
  <si>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</si>
  <si>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</si>
  <si>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</si>
  <si>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</si>
  <si>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</si>
  <si>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</si>
  <si>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</si>
  <si>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</si>
  <si>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</si>
  <si>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</si>
  <si>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</si>
  <si>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</si>
  <si>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</si>
  <si>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</si>
  <si>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</si>
  <si>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</si>
  <si>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</si>
  <si>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</si>
  <si>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</si>
  <si>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</si>
  <si>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</si>
  <si>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</si>
  <si>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</si>
  <si>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</si>
  <si>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</si>
  <si>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</si>
  <si>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</si>
  <si>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</si>
  <si>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</si>
  <si>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</si>
  <si>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</si>
  <si>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</si>
  <si>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</si>
  <si>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</si>
  <si>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</si>
  <si>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</si>
  <si>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</si>
  <si>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</si>
  <si>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</si>
  <si>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</si>
  <si>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</si>
  <si>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</si>
  <si>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</si>
  <si>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</si>
  <si>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</si>
  <si>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</si>
  <si>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</si>
  <si>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</si>
  <si>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</si>
  <si>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</si>
  <si>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</si>
  <si>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</si>
  <si>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</si>
  <si>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</si>
  <si>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</si>
  <si>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</si>
  <si>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</si>
  <si>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</si>
  <si>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</si>
  <si>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</si>
  <si>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</si>
  <si>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</si>
  <si>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</si>
  <si>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</si>
  <si>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</si>
  <si>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</si>
  <si>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</si>
  <si>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</si>
  <si>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</si>
  <si>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</si>
  <si>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</si>
  <si>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</si>
  <si>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</si>
  <si>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</si>
  <si>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</si>
  <si>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</si>
  <si>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</si>
  <si>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</si>
  <si>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</si>
  <si>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</si>
  <si>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</si>
  <si>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</si>
  <si>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</si>
  <si>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</si>
  <si>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</si>
  <si>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</si>
  <si>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</si>
  <si>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</si>
  <si>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</si>
  <si>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</si>
  <si>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</si>
  <si>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</si>
  <si>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</si>
  <si>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</si>
  <si>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</si>
  <si>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</si>
  <si>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</si>
  <si>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</si>
  <si>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</si>
  <si>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</si>
  <si>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</si>
  <si>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</si>
  <si>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</si>
  <si>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</si>
  <si>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</si>
  <si>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</si>
  <si>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</si>
  <si>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</si>
  <si>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</si>
  <si>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</si>
  <si>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</si>
  <si>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</si>
  <si>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</si>
  <si>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</si>
  <si>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</si>
  <si>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</si>
  <si>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</si>
  <si>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</si>
  <si>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</si>
  <si>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</si>
  <si>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</si>
  <si>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</si>
  <si>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</si>
  <si>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</si>
  <si>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</si>
  <si>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</si>
  <si>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</si>
  <si>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</si>
  <si>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</si>
  <si>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</si>
  <si>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</si>
  <si>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</si>
  <si>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</si>
  <si>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</si>
  <si>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</si>
  <si>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</si>
  <si>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</si>
  <si>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</si>
  <si>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</si>
  <si>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</si>
  <si>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</si>
  <si>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</si>
  <si>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</si>
  <si>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</si>
  <si>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</si>
  <si>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</si>
  <si>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</si>
  <si>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</si>
  <si>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</si>
  <si>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</si>
  <si>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</si>
  <si>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</si>
  <si>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</si>
  <si>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</si>
  <si>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</si>
  <si>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</si>
  <si>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</si>
  <si>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</si>
  <si>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</si>
  <si>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</si>
  <si>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</si>
  <si>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</si>
  <si>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</si>
  <si>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</si>
  <si>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</si>
  <si>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</si>
  <si>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</si>
  <si>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</si>
  <si>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</si>
  <si>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</si>
  <si>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</si>
  <si>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</si>
  <si>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</si>
  <si>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</si>
  <si>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</si>
  <si>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</si>
  <si>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</si>
  <si>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</si>
  <si>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</si>
  <si>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</si>
  <si>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</si>
  <si>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</si>
  <si>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</si>
  <si>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</si>
  <si>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</si>
  <si>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</si>
  <si>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</si>
  <si>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</si>
  <si>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</si>
  <si>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</si>
  <si>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</si>
  <si>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</si>
  <si>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</si>
  <si>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</si>
  <si>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</si>
  <si>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</si>
  <si>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</si>
  <si>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</si>
  <si>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</si>
  <si>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</si>
  <si>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</si>
  <si>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</si>
  <si>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</si>
  <si>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</si>
  <si>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</si>
  <si>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</si>
  <si>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</si>
  <si>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</si>
  <si>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</si>
  <si>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</si>
  <si>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</si>
  <si>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</si>
  <si>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</si>
  <si>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</si>
  <si>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</si>
  <si>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</si>
  <si>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</si>
  <si>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</si>
  <si>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</si>
  <si>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</si>
  <si>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</si>
  <si>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</si>
  <si>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</si>
  <si>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</si>
  <si>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</si>
  <si>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</si>
  <si>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</si>
  <si>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</si>
  <si>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</si>
  <si>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</si>
  <si>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</si>
  <si>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</si>
  <si>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</si>
  <si>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</si>
  <si>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</si>
  <si>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</si>
  <si>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</si>
  <si>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</si>
  <si>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</si>
  <si>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</si>
  <si>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</si>
  <si>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</si>
  <si>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</si>
  <si>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</si>
  <si>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</si>
  <si>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</si>
  <si>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</si>
  <si>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</si>
  <si>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</si>
  <si>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</si>
  <si>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</si>
  <si>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</si>
  <si>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</si>
  <si>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</si>
  <si>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</si>
  <si>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</si>
  <si>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</si>
  <si>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</si>
  <si>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</si>
  <si>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</si>
  <si>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</si>
  <si>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</si>
  <si>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</si>
  <si>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</si>
  <si>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</si>
  <si>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</si>
  <si>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</si>
  <si>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</si>
  <si>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</si>
  <si>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</si>
  <si>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</si>
  <si>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</si>
  <si>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</si>
  <si>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</si>
  <si>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</si>
  <si>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</si>
  <si>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</si>
  <si>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</si>
  <si>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</si>
  <si>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</si>
  <si>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</si>
  <si>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</si>
  <si>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</si>
  <si>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</si>
  <si>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</si>
  <si>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</si>
  <si>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</si>
  <si>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</si>
  <si>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</si>
  <si>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</si>
  <si>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</si>
  <si>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</si>
  <si>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</si>
  <si>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</si>
  <si>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</si>
  <si>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</si>
  <si>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</si>
  <si>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</si>
  <si>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</si>
  <si>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</si>
  <si>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</si>
  <si>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</si>
  <si>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</si>
  <si>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</si>
  <si>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</si>
  <si>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</si>
  <si>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</si>
  <si>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</si>
  <si>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</si>
  <si>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</si>
  <si>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</si>
  <si>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</si>
  <si>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</si>
  <si>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</si>
  <si>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</si>
  <si>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</si>
  <si>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</si>
  <si>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</si>
  <si>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</si>
  <si>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</si>
  <si>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</si>
  <si>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</si>
  <si>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</si>
  <si>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</si>
  <si>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</si>
  <si>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</si>
  <si>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</si>
  <si>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</si>
  <si>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</si>
  <si>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</si>
  <si>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</si>
  <si>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</si>
  <si>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</si>
  <si>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</si>
  <si>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</si>
  <si>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</si>
  <si>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</si>
  <si>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</si>
  <si>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</si>
  <si>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</si>
  <si>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</si>
  <si>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</si>
  <si>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</si>
  <si>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</si>
  <si>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</si>
  <si>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</si>
  <si>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</si>
  <si>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</si>
  <si>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</si>
  <si>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</si>
  <si>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</si>
  <si>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</si>
  <si>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</si>
  <si>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</si>
  <si>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</si>
  <si>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</si>
  <si>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</si>
  <si>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</si>
  <si>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</si>
  <si>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</si>
  <si>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</si>
  <si>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</si>
  <si>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</si>
  <si>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</si>
  <si>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</si>
  <si>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</si>
  <si>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</si>
  <si>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</si>
  <si>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</si>
  <si>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</si>
  <si>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</si>
  <si>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</si>
  <si>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</si>
  <si>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</si>
  <si>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</si>
  <si>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</si>
  <si>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</si>
  <si>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</si>
  <si>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</si>
  <si>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</si>
  <si>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</si>
  <si>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</si>
  <si>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</si>
  <si>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</si>
  <si>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</si>
  <si>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</si>
  <si>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</si>
  <si>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</si>
  <si>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</si>
  <si>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</si>
  <si>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</si>
  <si>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</si>
  <si>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</si>
  <si>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</si>
  <si>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</si>
  <si>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</si>
  <si>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</si>
  <si>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</si>
  <si>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</si>
  <si>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</si>
  <si>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</si>
  <si>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</si>
  <si>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</si>
  <si>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</si>
  <si>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</si>
  <si>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</si>
  <si>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</si>
  <si>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</si>
  <si>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</si>
  <si>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</si>
  <si>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</si>
  <si>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</si>
  <si>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</si>
  <si>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</si>
  <si>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</si>
  <si>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</si>
  <si>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</si>
  <si>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</si>
  <si>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</si>
  <si>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</si>
  <si>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</si>
  <si>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</si>
  <si>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</si>
  <si>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</si>
  <si>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</si>
  <si>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</si>
  <si>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</si>
  <si>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</si>
  <si>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</si>
  <si>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</si>
  <si>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</si>
  <si>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</si>
  <si>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</si>
  <si>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</si>
  <si>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</si>
  <si>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</si>
  <si>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</si>
  <si>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</si>
  <si>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</si>
  <si>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</si>
  <si>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</si>
  <si>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</si>
  <si>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</si>
  <si>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</si>
  <si>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</si>
  <si>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</si>
  <si>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</si>
  <si>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</si>
  <si>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</si>
  <si>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</si>
  <si>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</si>
  <si>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</si>
  <si>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</si>
  <si>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</si>
  <si>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</si>
  <si>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</si>
  <si>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</si>
  <si>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</si>
  <si>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</si>
  <si>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</si>
  <si>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</si>
  <si>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</si>
  <si>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</si>
  <si>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</si>
  <si>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</si>
  <si>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</si>
  <si>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</si>
  <si>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</si>
  <si>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</si>
  <si>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</si>
  <si>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</si>
  <si>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</si>
  <si>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</si>
  <si>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</si>
  <si>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</si>
  <si>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</si>
  <si>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</si>
  <si>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</si>
  <si>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</si>
  <si>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</si>
  <si>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</si>
  <si>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</si>
  <si>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</si>
  <si>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</si>
  <si>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</si>
  <si>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</si>
  <si>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</si>
  <si>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</si>
  <si>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</si>
  <si>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</si>
  <si>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</si>
  <si>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</si>
  <si>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</si>
  <si>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</si>
  <si>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</si>
  <si>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</si>
  <si>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</si>
  <si>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</si>
  <si>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</si>
  <si>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</si>
  <si>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</si>
  <si>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</si>
  <si>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</si>
  <si>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</si>
  <si>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</si>
  <si>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</si>
  <si>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</si>
  <si>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</si>
  <si>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</si>
  <si>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</si>
  <si>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</si>
  <si>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</si>
  <si>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</si>
  <si>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</si>
  <si>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</si>
  <si>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</si>
  <si>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</si>
  <si>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</si>
  <si>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</si>
  <si>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</si>
  <si>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</si>
  <si>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</si>
  <si>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</si>
  <si>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</si>
  <si>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</si>
  <si>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</si>
  <si>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</si>
  <si>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</si>
  <si>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</si>
  <si>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</si>
  <si>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</si>
  <si>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</si>
  <si>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</si>
  <si>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</si>
  <si>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</si>
  <si>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</si>
  <si>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</si>
  <si>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</si>
  <si>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</si>
  <si>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</si>
  <si>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</si>
  <si>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</si>
  <si>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</si>
  <si>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</si>
  <si>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</si>
  <si>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</si>
  <si>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</si>
  <si>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</si>
  <si>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</si>
  <si>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</si>
  <si>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</si>
  <si>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</si>
  <si>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</si>
  <si>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</si>
  <si>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</si>
  <si>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</si>
  <si>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</si>
  <si>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</si>
  <si>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</si>
  <si>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</si>
  <si>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</si>
  <si>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</si>
  <si>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</si>
  <si>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</si>
  <si>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</si>
  <si>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</si>
  <si>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</si>
  <si>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</si>
  <si>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</si>
  <si>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</si>
  <si>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</si>
  <si>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</si>
  <si>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</si>
  <si>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</si>
  <si>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</si>
  <si>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</si>
  <si>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</si>
  <si>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</si>
  <si>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</si>
  <si>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</si>
  <si>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</si>
  <si>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</si>
  <si>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</si>
  <si>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</si>
  <si>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</si>
  <si>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</si>
  <si>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</si>
  <si>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</si>
  <si>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</si>
  <si>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</si>
  <si>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</si>
  <si>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</si>
  <si>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</si>
  <si>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</si>
  <si>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</si>
  <si>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</si>
  <si>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</si>
  <si>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</si>
  <si>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</si>
  <si>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</si>
  <si>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</si>
  <si>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</si>
  <si>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</si>
  <si>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</si>
  <si>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</si>
  <si>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</si>
  <si>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</si>
  <si>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</si>
  <si>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</si>
  <si>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</si>
  <si>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</si>
  <si>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</si>
  <si>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</si>
  <si>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</si>
  <si>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</si>
  <si>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</si>
  <si>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</si>
  <si>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</si>
  <si>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</si>
  <si>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</si>
  <si>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</si>
  <si>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</si>
  <si>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</si>
  <si>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</si>
  <si>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</si>
  <si>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</si>
  <si>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</si>
  <si>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</si>
  <si>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</si>
  <si>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</si>
  <si>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</si>
  <si>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</si>
  <si>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</si>
  <si>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</si>
  <si>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</si>
  <si>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</si>
  <si>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</si>
  <si>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</si>
  <si>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</si>
  <si>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</si>
  <si>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</si>
  <si>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</si>
  <si>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</si>
  <si>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</si>
  <si>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</si>
  <si>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</si>
  <si>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</si>
  <si>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</si>
  <si>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</si>
  <si>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</si>
  <si>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</si>
  <si>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</si>
  <si>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</si>
  <si>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</si>
  <si>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</si>
  <si>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</si>
  <si>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</si>
  <si>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</si>
  <si>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</si>
  <si>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</si>
  <si>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</si>
  <si>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</si>
  <si>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</si>
  <si>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</si>
  <si>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</si>
  <si>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</si>
  <si>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</si>
  <si>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</si>
  <si>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</si>
  <si>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</si>
  <si>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</si>
  <si>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</si>
  <si>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</si>
  <si>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</si>
  <si>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</si>
  <si>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</si>
  <si>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</si>
  <si>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</si>
  <si>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</si>
  <si>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</si>
  <si>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</si>
  <si>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</si>
  <si>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</si>
  <si>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</si>
  <si>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</si>
  <si>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</si>
  <si>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</si>
  <si>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</si>
  <si>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</si>
  <si>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</si>
  <si>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</si>
  <si>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</si>
  <si>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</si>
  <si>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</si>
  <si>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</si>
  <si>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</si>
  <si>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</si>
  <si>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</si>
  <si>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</si>
  <si>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</si>
  <si>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</si>
  <si>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</si>
  <si>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</si>
  <si>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</si>
  <si>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</si>
  <si>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</si>
  <si>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</si>
  <si>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</si>
  <si>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</si>
  <si>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</si>
  <si>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</si>
  <si>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</si>
  <si>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</si>
  <si>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</si>
  <si>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</si>
  <si>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</si>
  <si>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</si>
  <si>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</si>
  <si>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</si>
  <si>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</si>
  <si>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</si>
  <si>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</si>
  <si>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</si>
  <si>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</si>
  <si>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</si>
  <si>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</si>
  <si>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</si>
  <si>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</si>
  <si>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</si>
  <si>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</si>
  <si>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</si>
  <si>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</si>
  <si>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</si>
  <si>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</si>
  <si>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</si>
  <si>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</si>
  <si>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</si>
  <si>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</si>
  <si>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</si>
  <si>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</si>
  <si>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</si>
  <si>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</si>
  <si>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</si>
  <si>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</si>
  <si>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</si>
  <si>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</si>
  <si>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</si>
  <si>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</si>
  <si>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</si>
  <si>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</si>
  <si>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</si>
  <si>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</si>
  <si>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</si>
  <si>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</si>
  <si>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</si>
  <si>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</si>
  <si>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</si>
  <si>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</si>
  <si>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</si>
  <si>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</si>
  <si>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</si>
  <si>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</si>
  <si>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</si>
  <si>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</si>
  <si>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</si>
  <si>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</si>
  <si>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</si>
  <si>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</si>
  <si>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</si>
  <si>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</si>
  <si>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</si>
  <si>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</si>
  <si>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</si>
  <si>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</si>
  <si>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</si>
  <si>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</si>
  <si>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</si>
  <si>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</si>
  <si>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</si>
  <si>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</si>
  <si>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</si>
  <si>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</si>
  <si>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</si>
  <si>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</si>
  <si>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</si>
  <si>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</si>
  <si>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</si>
  <si>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</si>
  <si>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</si>
  <si>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</si>
  <si>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</si>
  <si>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</si>
  <si>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</si>
  <si>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</si>
  <si>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</si>
  <si>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</si>
  <si>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</si>
  <si>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</si>
  <si>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</si>
  <si>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</si>
  <si>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</si>
  <si>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</si>
  <si>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</si>
  <si>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</si>
  <si>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</si>
  <si>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</si>
  <si>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</si>
  <si>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</si>
  <si>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</si>
  <si>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</si>
  <si>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</si>
  <si>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</si>
  <si>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</si>
  <si>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</si>
  <si>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</si>
  <si>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</si>
  <si>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</si>
  <si>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</si>
  <si>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</si>
  <si>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</si>
  <si>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</si>
  <si>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</si>
  <si>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</si>
  <si>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</si>
  <si>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</si>
  <si>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</si>
  <si>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</si>
  <si>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</si>
  <si>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</si>
  <si>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</si>
  <si>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</si>
  <si>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</si>
  <si>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</si>
  <si>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</si>
  <si>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</si>
  <si>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</si>
  <si>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</si>
  <si>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</si>
  <si>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</si>
  <si>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</si>
  <si>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</si>
  <si>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</si>
  <si>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</si>
  <si>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</si>
  <si>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</si>
  <si>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</si>
  <si>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</si>
  <si>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</si>
  <si>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</si>
  <si>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</si>
  <si>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</si>
  <si>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</si>
  <si>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</si>
  <si>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</si>
  <si>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</si>
  <si>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</si>
  <si>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</si>
  <si>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</si>
  <si>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</si>
  <si>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</si>
  <si>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</si>
  <si>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</si>
  <si>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</si>
  <si>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</si>
  <si>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</si>
  <si>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</si>
  <si>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</si>
  <si>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</si>
  <si>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</si>
  <si>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</si>
  <si>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</si>
  <si>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</si>
  <si>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</si>
  <si>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</si>
  <si>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</si>
  <si>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</si>
  <si>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</si>
  <si>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</si>
  <si>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</si>
  <si>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</si>
  <si>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</si>
  <si>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</si>
  <si>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</si>
  <si>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</si>
  <si>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</si>
  <si>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</si>
  <si>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</si>
  <si>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</si>
  <si>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</si>
  <si>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</si>
  <si>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</si>
  <si>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</si>
  <si>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</si>
  <si>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</si>
  <si>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</si>
  <si>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</si>
  <si>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</si>
  <si>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</si>
  <si>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</si>
  <si>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</si>
  <si>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</si>
  <si>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</si>
  <si>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</si>
  <si>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</si>
  <si>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</si>
  <si>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</si>
  <si>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</si>
  <si>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</si>
  <si>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</si>
  <si>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</si>
  <si>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</si>
  <si>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</si>
  <si>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</si>
  <si>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</si>
  <si>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</si>
  <si>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</si>
  <si>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</si>
  <si>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</si>
  <si>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</si>
  <si>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</si>
  <si>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</si>
  <si>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</si>
  <si>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</si>
  <si>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</si>
  <si>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</si>
  <si>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</si>
  <si>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</si>
  <si>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</si>
  <si>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</si>
  <si>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</si>
  <si>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</si>
  <si>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</si>
  <si>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</si>
  <si>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</si>
  <si>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</si>
  <si>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</si>
  <si>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</si>
  <si>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</si>
  <si>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</si>
  <si>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</si>
  <si>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</si>
  <si>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</si>
  <si>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</si>
  <si>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</si>
  <si>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</si>
  <si>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</si>
  <si>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</si>
  <si>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</si>
  <si>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</si>
  <si>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</si>
  <si>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</si>
  <si>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</si>
  <si>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</si>
  <si>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</si>
  <si>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</si>
  <si>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</si>
  <si>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</si>
  <si>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</si>
  <si>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</si>
  <si>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</si>
  <si>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</si>
  <si>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</si>
  <si>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</si>
  <si>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</si>
  <si>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</si>
  <si>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</si>
  <si>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</si>
  <si>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</si>
  <si>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</si>
  <si>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</si>
  <si>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</si>
  <si>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</si>
  <si>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</si>
  <si>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</si>
  <si>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</si>
  <si>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</si>
  <si>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</si>
  <si>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</si>
  <si>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</si>
  <si>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</si>
  <si>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</si>
  <si>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</si>
  <si>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</si>
  <si>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</si>
  <si>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</si>
  <si>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</si>
  <si>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</si>
  <si>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</si>
  <si>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</si>
  <si>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</si>
  <si>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</si>
  <si>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</si>
  <si>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</si>
  <si>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</si>
  <si>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</si>
  <si>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</si>
  <si>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</si>
  <si>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</si>
  <si>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</si>
  <si>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</si>
  <si>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</si>
  <si>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</si>
  <si>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</si>
  <si>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</si>
  <si>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</si>
  <si>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</si>
  <si>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</si>
  <si>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</si>
  <si>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</si>
  <si>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</si>
  <si>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</si>
  <si>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</si>
  <si>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</si>
  <si>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</si>
  <si>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</si>
  <si>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</si>
  <si>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</si>
  <si>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</si>
  <si>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</si>
  <si>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</si>
  <si>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</si>
  <si>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</si>
  <si>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</si>
  <si>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</si>
  <si>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</si>
  <si>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</si>
  <si>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</si>
  <si>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</si>
  <si>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</si>
  <si>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</si>
  <si>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</si>
  <si>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</si>
  <si>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</si>
  <si>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</si>
  <si>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</si>
  <si>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</si>
  <si>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</si>
  <si>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</si>
  <si>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</si>
  <si>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</si>
  <si>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</si>
  <si>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</si>
  <si>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</si>
  <si>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</si>
  <si>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</si>
  <si>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</si>
  <si>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</si>
  <si>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</si>
  <si>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</si>
  <si>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</si>
  <si>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</si>
  <si>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</si>
  <si>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</si>
  <si>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</si>
  <si>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</si>
  <si>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</si>
  <si>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</si>
  <si>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</si>
  <si>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</si>
  <si>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</si>
  <si>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</si>
  <si>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</si>
  <si>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</si>
  <si>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</si>
  <si>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</si>
  <si>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</si>
  <si>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</si>
  <si>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</si>
  <si>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</si>
  <si>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</si>
  <si>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</si>
  <si>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</si>
  <si>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</si>
  <si>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</si>
  <si>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</si>
  <si>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</si>
  <si>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</si>
  <si>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</si>
  <si>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</si>
  <si>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</si>
  <si>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</si>
  <si>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</si>
  <si>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</si>
  <si>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</si>
  <si>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</si>
  <si>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</si>
  <si>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</si>
  <si>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</si>
  <si>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</si>
  <si>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</si>
  <si>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</si>
  <si>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</si>
  <si>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</si>
  <si>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</si>
  <si>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</si>
  <si>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</si>
  <si>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</si>
  <si>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</si>
  <si>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</si>
  <si>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</si>
  <si>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</si>
  <si>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</si>
  <si>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</si>
  <si>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</si>
  <si>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</si>
  <si>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</si>
  <si>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</si>
  <si>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</si>
  <si>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</si>
  <si>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</si>
  <si>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</si>
  <si>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</si>
  <si>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</si>
  <si>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</si>
  <si>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</si>
  <si>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</si>
  <si>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</si>
  <si>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</si>
  <si>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</si>
  <si>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</si>
  <si>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</si>
  <si>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</si>
  <si>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</si>
  <si>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</si>
  <si>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</si>
  <si>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</si>
  <si>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</si>
  <si>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</si>
  <si>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</si>
  <si>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</si>
  <si>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</si>
  <si>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</si>
  <si>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</si>
  <si>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</si>
  <si>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</si>
  <si>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</si>
  <si>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</si>
  <si>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</si>
  <si>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</si>
  <si>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</si>
  <si>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</si>
  <si>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</si>
  <si>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</si>
  <si>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</si>
  <si>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</si>
  <si>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</si>
  <si>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</si>
  <si>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</si>
  <si>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</si>
  <si>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</si>
  <si>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</si>
  <si>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</si>
  <si>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</si>
  <si>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</si>
  <si>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</si>
  <si>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</si>
  <si>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</si>
  <si>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</si>
  <si>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</si>
  <si>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</si>
  <si>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</si>
  <si>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</si>
  <si>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</si>
  <si>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</si>
  <si>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</si>
  <si>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</si>
  <si>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</si>
  <si>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</si>
  <si>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</si>
  <si>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</si>
  <si>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</si>
  <si>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</si>
  <si>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</si>
  <si>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</si>
  <si>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</si>
  <si>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</si>
  <si>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</si>
  <si>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</si>
  <si>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</si>
  <si>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</si>
  <si>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</si>
  <si>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</si>
  <si>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</si>
  <si>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</si>
  <si>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</si>
  <si>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</si>
  <si>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</si>
  <si>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</si>
  <si>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</si>
  <si>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</si>
  <si>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</si>
  <si>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</si>
  <si>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</si>
  <si>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</si>
  <si>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</si>
  <si>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</si>
  <si>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</si>
  <si>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</si>
  <si>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</si>
  <si>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</si>
  <si>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</si>
  <si>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</si>
  <si>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</si>
  <si>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</si>
  <si>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</si>
  <si>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</si>
  <si>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</si>
  <si>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</si>
  <si>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</si>
  <si>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</si>
  <si>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</si>
  <si>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</si>
  <si>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</si>
  <si>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</si>
  <si>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</si>
  <si>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</si>
  <si>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</si>
  <si>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</si>
  <si>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</si>
  <si>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</si>
  <si>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</si>
  <si>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</si>
  <si>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</si>
  <si>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</si>
  <si>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</si>
  <si>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</si>
  <si>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</si>
  <si>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</si>
  <si>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</si>
  <si>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</si>
  <si>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</si>
  <si>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</si>
  <si>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</si>
  <si>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</si>
  <si>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</si>
  <si>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</si>
  <si>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</si>
  <si>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</si>
  <si>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</si>
  <si>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</si>
  <si>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</si>
  <si>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</si>
  <si>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</si>
  <si>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</si>
  <si>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</si>
  <si>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</si>
  <si>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</si>
  <si>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</si>
  <si>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</si>
  <si>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</si>
  <si>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</si>
  <si>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</si>
  <si>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</si>
  <si>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</si>
  <si>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</si>
  <si>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</si>
  <si>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</si>
  <si>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</si>
  <si>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</si>
  <si>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</si>
  <si>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</si>
  <si>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</si>
  <si>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</si>
  <si>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</si>
  <si>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</si>
  <si>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</si>
  <si>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</si>
  <si>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</si>
  <si>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</si>
  <si>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</si>
  <si>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</si>
  <si>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</si>
  <si>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</si>
  <si>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</si>
  <si>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</si>
  <si>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</si>
  <si>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</si>
  <si>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</si>
  <si>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</si>
  <si>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</si>
  <si>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</si>
  <si>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</si>
  <si>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</si>
  <si>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</si>
  <si>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</si>
  <si>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</si>
  <si>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</si>
  <si>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</si>
  <si>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</si>
  <si>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</si>
  <si>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</si>
  <si>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</si>
  <si>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</si>
  <si>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</si>
  <si>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</si>
  <si>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</si>
  <si>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</si>
  <si>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</si>
  <si>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</si>
  <si>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</si>
  <si>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</si>
  <si>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</si>
  <si>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</si>
  <si>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</si>
  <si>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</si>
  <si>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</si>
  <si>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</si>
  <si>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</si>
  <si>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</si>
  <si>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</si>
  <si>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</si>
  <si>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</si>
  <si>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</si>
  <si>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</si>
  <si>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</si>
  <si>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</si>
  <si>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</si>
  <si>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</si>
  <si>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</si>
  <si>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</si>
  <si>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</si>
  <si>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</si>
  <si>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</si>
  <si>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</si>
  <si>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</si>
  <si>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</si>
  <si>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</si>
  <si>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</si>
  <si>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</si>
  <si>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</si>
  <si>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</si>
  <si>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</si>
  <si>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</si>
  <si>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</si>
  <si>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</si>
  <si>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</si>
  <si>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</si>
  <si>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</si>
  <si>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</si>
  <si>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</si>
  <si>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</si>
  <si>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</si>
  <si>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</si>
  <si>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</si>
  <si>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</si>
  <si>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</si>
  <si>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</si>
  <si>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</si>
  <si>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</si>
  <si>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</si>
  <si>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</si>
  <si>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</si>
  <si>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</si>
  <si>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</si>
  <si>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</si>
  <si>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</si>
  <si>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</si>
  <si>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</si>
  <si>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</si>
  <si>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</si>
  <si>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</si>
  <si>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</si>
  <si>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</si>
  <si>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</si>
  <si>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</si>
  <si>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</si>
  <si>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</si>
  <si>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</si>
  <si>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</si>
  <si>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</si>
  <si>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</si>
  <si>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</si>
  <si>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</si>
  <si>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</si>
  <si>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</si>
  <si>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</si>
  <si>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</si>
  <si>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</si>
  <si>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</si>
  <si>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</si>
  <si>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</si>
  <si>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</si>
  <si>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</si>
  <si>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</si>
  <si>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</si>
  <si>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</si>
  <si>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</si>
  <si>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</si>
  <si>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</si>
  <si>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</si>
  <si>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</si>
  <si>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</si>
  <si>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</si>
  <si>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</si>
  <si>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</si>
  <si>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</si>
  <si>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</si>
  <si>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</si>
  <si>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</si>
  <si>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</si>
  <si>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</si>
  <si>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</si>
  <si>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</si>
  <si>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</si>
  <si>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</si>
  <si>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</si>
  <si>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</si>
  <si>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</si>
  <si>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</si>
  <si>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</si>
  <si>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</si>
  <si>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</si>
  <si>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</si>
  <si>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</si>
  <si>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</si>
  <si>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</si>
  <si>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</si>
  <si>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</si>
  <si>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</si>
  <si>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</si>
  <si>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</si>
  <si>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</si>
  <si>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</si>
  <si>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</si>
  <si>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</si>
  <si>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</si>
  <si>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</si>
  <si>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</si>
  <si>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</si>
  <si>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</si>
  <si>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</si>
  <si>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</si>
  <si>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</si>
  <si>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</si>
  <si>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</si>
  <si>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</si>
  <si>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</si>
  <si>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</si>
  <si>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</si>
  <si>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</si>
  <si>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</si>
  <si>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</si>
  <si>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</si>
  <si>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</si>
  <si>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</si>
  <si>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</si>
  <si>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</si>
  <si>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</si>
  <si>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</si>
  <si>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</si>
  <si>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</si>
  <si>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</si>
  <si>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</si>
  <si>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</si>
  <si>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</si>
  <si>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</si>
  <si>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</si>
  <si>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</si>
  <si>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</si>
  <si>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</si>
  <si>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</si>
  <si>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</si>
  <si>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</si>
  <si>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</si>
  <si>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</si>
  <si>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</si>
  <si>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</si>
  <si>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</si>
  <si>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</si>
  <si>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</si>
  <si>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</si>
  <si>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</si>
  <si>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</si>
  <si>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</si>
  <si>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</si>
  <si>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</si>
  <si>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</si>
  <si>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</si>
  <si>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</si>
  <si>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</si>
  <si>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</si>
  <si>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</si>
  <si>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</si>
  <si>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</si>
  <si>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</si>
  <si>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</si>
  <si>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</si>
  <si>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</si>
  <si>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</si>
  <si>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</si>
  <si>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</si>
  <si>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</si>
  <si>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</si>
  <si>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</si>
  <si>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</si>
  <si>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</si>
  <si>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</si>
  <si>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</si>
  <si>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</si>
  <si>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</si>
  <si>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</si>
  <si>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</si>
  <si>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</si>
  <si>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</si>
  <si>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</si>
  <si>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</si>
  <si>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</si>
  <si>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</si>
  <si>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</si>
  <si>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</si>
  <si>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</si>
  <si>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</si>
  <si>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</si>
  <si>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</si>
  <si>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</si>
  <si>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</si>
  <si>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</si>
  <si>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</si>
  <si>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</si>
  <si>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</si>
  <si>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</si>
  <si>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</si>
  <si>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</si>
  <si>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</si>
  <si>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</si>
  <si>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</si>
  <si>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</si>
  <si>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</si>
  <si>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</si>
  <si>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</si>
  <si>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</si>
  <si>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</si>
  <si>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</si>
  <si>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</si>
  <si>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</si>
  <si>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</si>
  <si>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</si>
  <si>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</si>
  <si>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</si>
  <si>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</si>
  <si>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</si>
  <si>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</si>
  <si>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</si>
  <si>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</si>
  <si>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</si>
  <si>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</si>
  <si>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</si>
  <si>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</si>
  <si>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</si>
  <si>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</si>
  <si>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</si>
  <si>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</si>
  <si>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</si>
  <si>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</si>
  <si>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</si>
  <si>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</si>
  <si>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</si>
  <si>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</si>
  <si>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</si>
  <si>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</si>
  <si>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</si>
  <si>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</si>
  <si>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</si>
  <si>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</si>
  <si>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</si>
  <si>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</si>
  <si>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</si>
  <si>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</si>
  <si>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</si>
  <si>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</si>
  <si>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</si>
  <si>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</si>
  <si>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</si>
  <si>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</si>
  <si>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</si>
  <si>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</si>
  <si>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</si>
  <si>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</si>
  <si>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</si>
  <si>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</si>
  <si>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</si>
  <si>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</si>
  <si>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</si>
  <si>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</si>
  <si>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</si>
  <si>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</si>
  <si>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</si>
  <si>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</si>
  <si>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</si>
  <si>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</si>
  <si>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</si>
  <si>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</si>
  <si>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</si>
  <si>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</si>
  <si>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</si>
  <si>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</si>
  <si>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</si>
  <si>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</si>
  <si>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</si>
  <si>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</si>
  <si>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</si>
  <si>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</si>
  <si>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</si>
  <si>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</si>
  <si>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</si>
  <si>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</si>
  <si>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</si>
  <si>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</si>
  <si>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</si>
  <si>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</si>
  <si>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</si>
  <si>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</si>
  <si>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</si>
  <si>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</si>
  <si>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</si>
  <si>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</si>
  <si>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</si>
  <si>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</si>
  <si>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</si>
  <si>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</si>
  <si>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</si>
  <si>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</si>
  <si>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</si>
  <si>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</si>
  <si>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</si>
  <si>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</si>
  <si>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</si>
  <si>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</si>
  <si>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</si>
  <si>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</si>
  <si>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</si>
  <si>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</si>
  <si>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</si>
  <si>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</si>
  <si>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</si>
  <si>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</si>
  <si>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</si>
  <si>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</si>
  <si>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</si>
  <si>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</si>
  <si>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</si>
  <si>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</si>
  <si>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</si>
  <si>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</si>
  <si>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</si>
  <si>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</si>
  <si>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</si>
  <si>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</si>
  <si>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</si>
  <si>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</si>
  <si>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</si>
  <si>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</si>
  <si>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</si>
  <si>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</si>
  <si>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</si>
  <si>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</si>
  <si>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</si>
  <si>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</si>
  <si>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</si>
  <si>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</si>
  <si>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</si>
  <si>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</si>
  <si>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</si>
  <si>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</si>
  <si>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</si>
  <si>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</si>
  <si>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</si>
  <si>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</si>
  <si>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</si>
  <si>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</si>
  <si>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</si>
  <si>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</si>
  <si>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</si>
  <si>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</si>
  <si>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</si>
  <si>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</si>
  <si>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</si>
  <si>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</si>
  <si>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</si>
  <si>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</si>
  <si>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</si>
  <si>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</si>
  <si>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</si>
  <si>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</si>
  <si>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</si>
  <si>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</si>
  <si>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</si>
  <si>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</si>
  <si>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</si>
  <si>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</si>
  <si>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</si>
  <si>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</si>
  <si>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</si>
  <si>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</si>
  <si>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</si>
  <si>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</si>
  <si>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</si>
  <si>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</si>
  <si>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</si>
  <si>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</si>
  <si>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</si>
  <si>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</si>
  <si>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</si>
  <si>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</si>
  <si>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</si>
  <si>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</si>
  <si>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</si>
  <si>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</si>
  <si>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</si>
  <si>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</si>
  <si>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</si>
  <si>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</si>
  <si>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</si>
  <si>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</si>
  <si>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</si>
  <si>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</si>
  <si>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</si>
  <si>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</si>
  <si>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</si>
  <si>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</si>
  <si>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</si>
  <si>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</si>
  <si>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</si>
  <si>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</si>
  <si>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</si>
  <si>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</si>
  <si>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</si>
  <si>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</si>
  <si>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</si>
  <si>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</si>
  <si>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</si>
  <si>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</si>
  <si>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</si>
  <si>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</si>
  <si>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</si>
  <si>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</si>
  <si>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</si>
  <si>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</si>
  <si>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</si>
  <si>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</si>
  <si>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</si>
  <si>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</si>
  <si>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</si>
  <si>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</si>
  <si>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</si>
  <si>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</si>
  <si>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</si>
  <si>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</si>
  <si>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</si>
  <si>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</si>
  <si>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</si>
  <si>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</si>
  <si>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</si>
  <si>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</si>
  <si>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</si>
  <si>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</si>
  <si>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</si>
  <si>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</si>
  <si>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</si>
  <si>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</si>
  <si>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</si>
  <si>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</si>
  <si>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</si>
  <si>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</si>
  <si>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</si>
  <si>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</si>
  <si>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</si>
  <si>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</si>
  <si>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</si>
  <si>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</si>
  <si>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</si>
  <si>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</si>
  <si>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</si>
  <si>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</si>
  <si>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</si>
  <si>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</si>
  <si>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</si>
  <si>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</si>
  <si>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</si>
  <si>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</si>
  <si>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</si>
  <si>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</si>
  <si>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</si>
  <si>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</si>
  <si>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</si>
  <si>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</si>
  <si>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</si>
  <si>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</si>
  <si>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</si>
  <si>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</si>
  <si>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</si>
  <si>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</si>
  <si>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</si>
  <si>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</si>
  <si>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</si>
  <si>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</si>
  <si>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</si>
  <si>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</si>
  <si>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</si>
  <si>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</si>
  <si>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</si>
  <si>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</si>
  <si>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</si>
  <si>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</si>
  <si>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</si>
  <si>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</si>
  <si>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</si>
  <si>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</si>
  <si>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</si>
  <si>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</si>
  <si>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</si>
  <si>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</si>
  <si>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</si>
  <si>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</si>
  <si>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</si>
  <si>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</si>
  <si>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</si>
  <si>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</si>
  <si>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</si>
  <si>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</si>
  <si>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</si>
  <si>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</si>
  <si>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</si>
  <si>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</si>
  <si>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</si>
  <si>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</si>
  <si>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</si>
  <si>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</si>
  <si>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</si>
  <si>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</si>
  <si>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</si>
  <si>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</si>
  <si>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</si>
  <si>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</si>
  <si>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</si>
  <si>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</si>
  <si>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</si>
  <si>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</si>
  <si>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</si>
  <si>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</si>
  <si>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</si>
  <si>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</si>
  <si>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</si>
  <si>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</si>
  <si>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</si>
  <si>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</si>
  <si>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</si>
  <si>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</si>
  <si>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</si>
  <si>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</si>
  <si>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</si>
  <si>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</si>
  <si>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</si>
  <si>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</si>
  <si>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</si>
  <si>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</si>
  <si>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</si>
  <si>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</si>
  <si>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</si>
  <si>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</si>
  <si>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</si>
  <si>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</si>
  <si>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</si>
  <si>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</si>
  <si>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</si>
  <si>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</si>
  <si>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</si>
  <si>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</si>
  <si>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</si>
  <si>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</si>
  <si>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</si>
  <si>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</si>
  <si>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</si>
  <si>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</si>
  <si>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</si>
  <si>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</si>
  <si>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</si>
  <si>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</si>
  <si>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</si>
  <si>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</si>
  <si>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</si>
  <si>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</si>
  <si>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</si>
  <si>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</si>
  <si>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</si>
  <si>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</si>
  <si>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</si>
  <si>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</si>
  <si>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</si>
  <si>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</si>
  <si>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</si>
  <si>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</si>
  <si>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</si>
  <si>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</si>
  <si>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</si>
  <si>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</si>
  <si>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</si>
  <si>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</si>
  <si>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</si>
  <si>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</si>
  <si>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</si>
  <si>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</si>
  <si>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</si>
  <si>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</si>
  <si>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</si>
  <si>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</si>
  <si>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</si>
  <si>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</si>
  <si>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</si>
  <si>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</si>
  <si>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</si>
  <si>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</si>
  <si>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</si>
  <si>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</si>
  <si>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</si>
  <si>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</si>
  <si>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</si>
  <si>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</si>
  <si>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</si>
  <si>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</si>
  <si>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</si>
  <si>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</si>
  <si>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</si>
  <si>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</si>
  <si>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</si>
  <si>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</si>
  <si>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</si>
  <si>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</si>
  <si>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</si>
  <si>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</si>
  <si>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</si>
  <si>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</si>
  <si>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</si>
  <si>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</si>
  <si>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</si>
  <si>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</si>
  <si>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</si>
  <si>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</si>
  <si>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</si>
  <si>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</si>
  <si>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</si>
  <si>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</si>
  <si>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</si>
  <si>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</si>
  <si>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</si>
  <si>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</si>
  <si>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</si>
  <si>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</si>
  <si>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</si>
  <si>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</si>
  <si>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</si>
  <si>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</si>
  <si>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</si>
  <si>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</si>
  <si>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</si>
  <si>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</si>
  <si>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</si>
  <si>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</si>
  <si>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</si>
  <si>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</si>
  <si>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</si>
  <si>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</si>
  <si>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</si>
  <si>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</si>
  <si>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</si>
  <si>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</si>
  <si>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</si>
  <si>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</si>
  <si>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</si>
  <si>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</si>
  <si>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</si>
  <si>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</si>
  <si>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</si>
  <si>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</si>
  <si>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</si>
  <si>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</si>
  <si>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</si>
  <si>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</si>
  <si>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</si>
  <si>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</si>
  <si>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</si>
  <si>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</si>
  <si>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</si>
  <si>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</si>
  <si>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</si>
  <si>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</si>
  <si>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</si>
  <si>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</si>
  <si>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</si>
  <si>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</si>
  <si>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</si>
  <si>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</si>
  <si>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</si>
  <si>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</si>
  <si>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</si>
  <si>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</si>
  <si>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</si>
  <si>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</si>
  <si>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</si>
  <si>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</si>
  <si>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</si>
  <si>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</si>
  <si>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</si>
  <si>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</si>
  <si>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</si>
  <si>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</si>
  <si>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</si>
  <si>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</si>
  <si>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</si>
  <si>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</si>
  <si>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</si>
  <si>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</si>
  <si>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</si>
  <si>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</si>
  <si>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</si>
  <si>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</si>
  <si>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</si>
  <si>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</si>
  <si>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</si>
  <si>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</si>
  <si>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</si>
  <si>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</si>
  <si>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</si>
  <si>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</si>
  <si>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</si>
  <si>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</si>
  <si>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</si>
  <si>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</si>
  <si>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</si>
  <si>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</si>
  <si>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</si>
  <si>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</si>
  <si>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</si>
  <si>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</si>
  <si>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</si>
  <si>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</si>
  <si>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</si>
  <si>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</si>
  <si>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</si>
  <si>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</si>
  <si>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</si>
  <si>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</si>
  <si>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</si>
  <si>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</si>
  <si>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</si>
  <si>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</si>
  <si>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</si>
  <si>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</si>
  <si>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</si>
  <si>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</si>
  <si>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</si>
  <si>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</si>
  <si>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</si>
  <si>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</si>
  <si>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</si>
  <si>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</si>
  <si>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</si>
  <si>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</si>
  <si>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</si>
  <si>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</si>
  <si>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</si>
  <si>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</si>
  <si>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</si>
  <si>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</si>
  <si>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</si>
  <si>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</si>
  <si>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</si>
  <si>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</si>
  <si>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</si>
  <si>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</si>
  <si>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</si>
  <si>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</si>
  <si>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</si>
  <si>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</si>
  <si>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</si>
  <si>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</si>
  <si>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</si>
  <si>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</si>
  <si>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</si>
  <si>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</si>
  <si>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</si>
  <si>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</si>
  <si>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</si>
  <si>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</si>
  <si>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</si>
  <si>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</si>
  <si>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</si>
  <si>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</si>
  <si>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</si>
  <si>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</si>
  <si>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</si>
  <si>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</si>
  <si>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</si>
  <si>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</si>
  <si>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</si>
  <si>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</si>
  <si>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</si>
  <si>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</si>
  <si>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</si>
  <si>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</si>
  <si>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</si>
  <si>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</si>
  <si>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</si>
  <si>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</si>
  <si>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</si>
  <si>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</si>
  <si>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</si>
  <si>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</si>
  <si>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</si>
  <si>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</si>
  <si>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</si>
  <si>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</si>
  <si>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</si>
  <si>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</si>
  <si>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</si>
  <si>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</si>
  <si>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</si>
  <si>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</si>
  <si>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</si>
  <si>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</si>
  <si>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</si>
  <si>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</si>
  <si>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</si>
  <si>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</si>
  <si>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</si>
  <si>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</si>
  <si>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</si>
  <si>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</si>
  <si>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</si>
  <si>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</si>
  <si>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</si>
  <si>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</si>
  <si>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</si>
  <si>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</si>
  <si>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</si>
  <si>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</si>
  <si>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</si>
  <si>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</si>
  <si>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</si>
  <si>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</si>
  <si>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</si>
  <si>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</si>
  <si>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</si>
  <si>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</si>
  <si>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</si>
  <si>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</si>
  <si>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</si>
  <si>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</si>
  <si>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</si>
  <si>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</si>
  <si>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</si>
  <si>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</si>
  <si>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</si>
  <si>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</si>
  <si>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</si>
  <si>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</si>
  <si>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</si>
  <si>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</si>
  <si>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</si>
  <si>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</si>
  <si>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</si>
  <si>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</si>
  <si>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</si>
  <si>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</si>
  <si>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</si>
  <si>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</si>
  <si>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</si>
  <si>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</si>
  <si>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</si>
  <si>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</si>
  <si>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</si>
  <si>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</si>
  <si>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</si>
  <si>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</si>
  <si>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</si>
  <si>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</si>
  <si>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</si>
  <si>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</si>
  <si>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</si>
  <si>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</si>
  <si>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</si>
  <si>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</si>
  <si>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</si>
  <si>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</si>
  <si>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</si>
  <si>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</si>
  <si>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</si>
  <si>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</si>
  <si>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</si>
  <si>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</si>
  <si>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</si>
  <si>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</si>
  <si>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</si>
  <si>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</si>
  <si>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</si>
  <si>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</si>
  <si>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</si>
  <si>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</si>
  <si>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</si>
  <si>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</si>
  <si>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</si>
  <si>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</si>
  <si>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</si>
  <si>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</si>
  <si>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</si>
  <si>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</si>
  <si>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</si>
  <si>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</si>
  <si>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</si>
  <si>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</si>
  <si>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</si>
  <si>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</si>
  <si>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</si>
  <si>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</si>
  <si>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</si>
  <si>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</si>
  <si>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</si>
  <si>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</si>
  <si>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</si>
  <si>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</si>
  <si>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</si>
  <si>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</si>
  <si>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</si>
  <si>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</si>
  <si>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</si>
  <si>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</si>
  <si>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</si>
  <si>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</si>
  <si>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</si>
  <si>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</si>
  <si>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</si>
  <si>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</si>
  <si>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</si>
  <si>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</si>
  <si>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</si>
  <si>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</si>
  <si>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</si>
  <si>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</si>
  <si>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</si>
  <si>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</si>
  <si>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</si>
  <si>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</si>
  <si>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</si>
  <si>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</si>
  <si>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</si>
  <si>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</si>
  <si>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</si>
  <si>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</si>
  <si>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</si>
  <si>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</si>
  <si>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</si>
  <si>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</si>
  <si>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</si>
  <si>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</si>
  <si>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</si>
  <si>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</si>
  <si>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</si>
  <si>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</si>
  <si>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</si>
  <si>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</si>
  <si>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</si>
  <si>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</si>
  <si>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</si>
  <si>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</si>
  <si>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</si>
  <si>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</si>
  <si>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</si>
  <si>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</si>
  <si>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</si>
  <si>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</si>
  <si>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</si>
  <si>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</si>
  <si>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</si>
  <si>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</si>
  <si>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</si>
  <si>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</si>
  <si>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</si>
  <si>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</si>
  <si>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</si>
  <si>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</si>
  <si>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</si>
  <si>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</si>
  <si>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</si>
  <si>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</si>
  <si>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</si>
  <si>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</si>
  <si>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</si>
  <si>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</si>
  <si>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</si>
  <si>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</si>
  <si>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</si>
  <si>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</si>
  <si>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</si>
  <si>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</si>
  <si>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</si>
  <si>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</si>
  <si>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</si>
  <si>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</si>
  <si>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</si>
  <si>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</si>
  <si>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</si>
  <si>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</si>
  <si>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</si>
  <si>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</si>
  <si>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</si>
  <si>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</si>
  <si>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</si>
  <si>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</si>
  <si>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</si>
  <si>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</si>
  <si>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</si>
  <si>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</si>
  <si>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</si>
  <si>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</si>
  <si>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</si>
  <si>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</si>
  <si>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</si>
  <si>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</si>
  <si>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</si>
  <si>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</si>
  <si>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</si>
  <si>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</si>
  <si>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</si>
  <si>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</si>
  <si>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</si>
  <si>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</si>
  <si>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</si>
  <si>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</si>
  <si>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</si>
  <si>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</si>
  <si>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</si>
  <si>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</si>
  <si>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</si>
  <si>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</si>
  <si>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</si>
  <si>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</si>
  <si>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</si>
  <si>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</si>
  <si>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</si>
  <si>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</si>
  <si>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</si>
  <si>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</si>
  <si>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</si>
  <si>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</si>
  <si>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</si>
  <si>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</si>
  <si>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</si>
  <si>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</si>
  <si>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</si>
  <si>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</si>
  <si>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</si>
  <si>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</si>
  <si>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</si>
  <si>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</si>
  <si>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</si>
  <si>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</si>
  <si>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</si>
  <si>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</si>
  <si>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</si>
  <si>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</si>
  <si>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</si>
  <si>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</si>
  <si>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</si>
  <si>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</si>
  <si>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</si>
  <si>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</si>
  <si>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</si>
  <si>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</si>
  <si>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</si>
  <si>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</si>
  <si>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</si>
  <si>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</si>
  <si>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</si>
  <si>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</si>
  <si>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</si>
  <si>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</si>
  <si>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</si>
  <si>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</si>
  <si>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</si>
  <si>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</si>
  <si>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</si>
  <si>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</si>
  <si>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</si>
  <si>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</si>
  <si>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</si>
  <si>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</si>
  <si>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</si>
  <si>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</si>
  <si>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</si>
  <si>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</si>
  <si>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</si>
  <si>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</si>
  <si>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</si>
  <si>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</si>
  <si>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</si>
  <si>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</si>
  <si>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</si>
  <si>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</si>
  <si>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</si>
  <si>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</si>
  <si>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</si>
  <si>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</si>
  <si>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</si>
  <si>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</si>
  <si>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</si>
  <si>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</si>
  <si>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</si>
  <si>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</si>
  <si>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</si>
  <si>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</si>
  <si>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</si>
  <si>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</si>
  <si>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</si>
  <si>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</si>
  <si>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</si>
  <si>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</si>
  <si>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</si>
  <si>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</si>
  <si>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</si>
  <si>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</si>
  <si>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</si>
  <si>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</si>
  <si>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</si>
  <si>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</si>
  <si>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</si>
  <si>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</si>
  <si>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</si>
  <si>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</si>
  <si>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</si>
  <si>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</si>
  <si>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</si>
  <si>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</si>
  <si>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</si>
  <si>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</si>
  <si>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</si>
  <si>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</si>
  <si>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</si>
  <si>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</si>
  <si>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</si>
  <si>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</si>
  <si>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</si>
  <si>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</si>
  <si>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</si>
  <si>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</si>
  <si>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</si>
  <si>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</si>
  <si>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</si>
  <si>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</si>
  <si>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</si>
  <si>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</si>
  <si>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</si>
  <si>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</si>
  <si>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</si>
  <si>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</si>
  <si>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</si>
  <si>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</si>
  <si>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</si>
  <si>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</si>
  <si>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</si>
  <si>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</si>
  <si>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</si>
  <si>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</si>
  <si>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</si>
  <si>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</si>
  <si>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</si>
  <si>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</si>
  <si>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</si>
  <si>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</si>
  <si>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</si>
  <si>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</si>
  <si>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</si>
  <si>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</si>
  <si>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</si>
  <si>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</si>
  <si>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</si>
  <si>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</si>
  <si>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</si>
  <si>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</si>
  <si>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</si>
  <si>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</si>
  <si>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</si>
  <si>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</si>
  <si>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</si>
  <si>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</si>
  <si>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</si>
  <si>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</si>
  <si>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</si>
  <si>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</si>
  <si>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</si>
  <si>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</si>
  <si>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</si>
  <si>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</si>
  <si>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</si>
  <si>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</si>
  <si>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</si>
  <si>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</si>
  <si>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</si>
  <si>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</si>
  <si>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</si>
  <si>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</si>
  <si>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</si>
  <si>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</si>
  <si>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</si>
  <si>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</si>
  <si>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</si>
  <si>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</si>
  <si>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</si>
  <si>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</si>
  <si>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</si>
  <si>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</si>
  <si>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</si>
  <si>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</si>
  <si>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</si>
  <si>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</si>
  <si>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</si>
  <si>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</si>
  <si>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</si>
  <si>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</si>
  <si>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</si>
  <si>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</si>
  <si>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</si>
  <si>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</si>
  <si>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</si>
  <si>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</si>
  <si>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</si>
  <si>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</si>
  <si>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</si>
  <si>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</si>
  <si>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</si>
  <si>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</si>
  <si>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</si>
  <si>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</si>
  <si>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</si>
  <si>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</si>
  <si>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</si>
  <si>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</si>
  <si>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</si>
  <si>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</si>
  <si>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</si>
  <si>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</si>
  <si>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</si>
  <si>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</si>
  <si>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</si>
  <si>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</si>
  <si>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</si>
  <si>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</si>
  <si>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</si>
  <si>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</si>
  <si>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</si>
  <si>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</si>
  <si>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</si>
  <si>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</si>
  <si>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</si>
  <si>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</si>
  <si>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</si>
  <si>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</si>
  <si>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</si>
  <si>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</si>
  <si>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</si>
  <si>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</si>
  <si>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</si>
  <si>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</si>
  <si>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</si>
  <si>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</si>
  <si>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</si>
  <si>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</si>
  <si>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</si>
  <si>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</si>
  <si>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</si>
  <si>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</si>
  <si>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</si>
  <si>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</si>
  <si>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</si>
  <si>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</si>
  <si>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</si>
  <si>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</si>
  <si>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</si>
  <si>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</si>
  <si>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</si>
  <si>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</si>
  <si>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</si>
  <si>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</si>
  <si>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</si>
  <si>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</si>
  <si>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</si>
  <si>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</si>
  <si>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</si>
  <si>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</si>
  <si>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</si>
  <si>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</si>
  <si>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</si>
  <si>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</si>
  <si>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</si>
  <si>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</si>
  <si>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</si>
  <si>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</si>
  <si>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</si>
  <si>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</si>
  <si>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</si>
  <si>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</si>
  <si>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</si>
  <si>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</si>
  <si>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</si>
  <si>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</si>
  <si>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</si>
  <si>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</si>
  <si>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</si>
  <si>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</si>
  <si>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</si>
  <si>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</si>
  <si>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</si>
  <si>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</si>
  <si>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</si>
  <si>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</si>
  <si>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</si>
  <si>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</si>
  <si>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</si>
  <si>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</si>
  <si>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</si>
  <si>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</si>
  <si>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</si>
  <si>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</si>
  <si>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</si>
  <si>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</si>
  <si>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</si>
  <si>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</si>
  <si>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</si>
  <si>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</si>
  <si>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</si>
  <si>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</si>
  <si>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</si>
  <si>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</si>
  <si>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</si>
  <si>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</si>
  <si>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</si>
  <si>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</si>
  <si>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</si>
  <si>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</si>
  <si>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</si>
  <si>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</si>
  <si>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</si>
  <si>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</si>
  <si>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</si>
  <si>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</si>
  <si>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</si>
  <si>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</si>
  <si>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</si>
  <si>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</si>
  <si>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</si>
  <si>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</si>
  <si>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</si>
  <si>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</si>
  <si>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</si>
  <si>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</si>
  <si>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</si>
  <si>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</si>
  <si>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</si>
  <si>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</si>
  <si>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</si>
  <si>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</si>
  <si>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</si>
  <si>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</si>
  <si>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</si>
  <si>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</si>
  <si>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</si>
  <si>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</si>
  <si>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</si>
  <si>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</si>
  <si>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</si>
  <si>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</si>
  <si>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</si>
  <si>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</si>
  <si>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</si>
  <si>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</si>
  <si>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</si>
  <si>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</si>
  <si>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</si>
  <si>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</si>
  <si>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</si>
  <si>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</si>
  <si>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</si>
  <si>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</si>
  <si>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</si>
  <si>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</si>
  <si>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</si>
  <si>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</si>
  <si>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</si>
  <si>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</si>
  <si>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</si>
  <si>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</si>
  <si>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</si>
  <si>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</si>
  <si>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</si>
  <si>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</si>
  <si>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</si>
  <si>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</si>
  <si>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</si>
  <si>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</si>
  <si>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</si>
  <si>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</si>
  <si>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</si>
  <si>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</si>
  <si>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</si>
  <si>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</si>
  <si>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</si>
  <si>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</si>
  <si>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</si>
  <si>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</si>
  <si>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</si>
  <si>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</si>
  <si>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</si>
  <si>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</si>
  <si>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</si>
  <si>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</si>
  <si>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</si>
  <si>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</si>
  <si>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</si>
  <si>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</si>
  <si>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</si>
  <si>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</si>
  <si>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</si>
  <si>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</si>
  <si>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</si>
  <si>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</si>
  <si>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</si>
  <si>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</si>
  <si>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</si>
  <si>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</si>
  <si>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</si>
  <si>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</si>
  <si>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</si>
  <si>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</si>
  <si>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</si>
  <si>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</si>
  <si>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</si>
  <si>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</si>
  <si>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</si>
  <si>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</si>
  <si>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</si>
  <si>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</si>
  <si>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</si>
  <si>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</si>
  <si>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</si>
  <si>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</si>
  <si>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</si>
  <si>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</si>
  <si>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</si>
  <si>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</si>
  <si>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</si>
  <si>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</si>
  <si>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</si>
  <si>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</si>
  <si>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</si>
  <si>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</si>
  <si>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</si>
  <si>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</si>
  <si>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</si>
  <si>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</si>
  <si>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</si>
  <si>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</si>
  <si>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</si>
  <si>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</si>
  <si>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</si>
  <si>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</si>
  <si>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</si>
  <si>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</si>
  <si>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</si>
  <si>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</si>
  <si>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</si>
  <si>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</si>
  <si>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</si>
  <si>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</si>
  <si>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</si>
  <si>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</si>
  <si>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</si>
  <si>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</si>
  <si>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</si>
  <si>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</si>
  <si>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</si>
  <si>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</si>
  <si>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</si>
  <si>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</si>
  <si>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</si>
  <si>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</si>
  <si>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</si>
  <si>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</si>
  <si>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</si>
  <si>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</si>
  <si>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</si>
  <si>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</si>
  <si>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</si>
  <si>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</si>
  <si>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</si>
  <si>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</si>
  <si>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</si>
  <si>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</si>
  <si>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</si>
  <si>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</si>
  <si>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</si>
  <si>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</si>
  <si>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</si>
  <si>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</si>
  <si>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</si>
  <si>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</si>
  <si>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</si>
  <si>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</si>
  <si>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</si>
  <si>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</si>
  <si>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</si>
  <si>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</si>
  <si>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</si>
  <si>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</si>
  <si>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</si>
  <si>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</si>
  <si>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</si>
  <si>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</si>
  <si>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</si>
  <si>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</si>
  <si>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</si>
  <si>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</si>
  <si>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</si>
  <si>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</si>
  <si>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</si>
  <si>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</si>
  <si>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</si>
  <si>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</si>
  <si>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</si>
  <si>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</si>
  <si>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</si>
  <si>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</si>
  <si>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</si>
  <si>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</si>
  <si>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</si>
  <si>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</si>
  <si>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</si>
  <si>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</si>
  <si>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</si>
  <si>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</si>
  <si>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</si>
  <si>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</si>
  <si>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</si>
  <si>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</si>
  <si>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</si>
  <si>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</si>
  <si>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</si>
  <si>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</si>
  <si>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</si>
  <si>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</si>
  <si>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</si>
  <si>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</si>
  <si>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</si>
  <si>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</si>
  <si>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</si>
  <si>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</si>
  <si>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</si>
  <si>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</si>
  <si>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</si>
  <si>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</si>
  <si>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</si>
  <si>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</si>
  <si>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</si>
  <si>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</si>
  <si>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</si>
  <si>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</si>
  <si>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</si>
  <si>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</si>
  <si>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</si>
  <si>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</si>
  <si>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</si>
  <si>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</si>
  <si>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</si>
  <si>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</si>
  <si>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</si>
  <si>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</si>
  <si>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</si>
  <si>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</si>
  <si>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</si>
  <si>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</si>
  <si>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</si>
  <si>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</si>
  <si>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</si>
  <si>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</si>
  <si>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</si>
  <si>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</si>
  <si>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</si>
  <si>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</si>
  <si>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</si>
  <si>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</si>
  <si>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</si>
  <si>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</si>
  <si>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</si>
  <si>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</si>
  <si>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</si>
  <si>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50 min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</si>
  <si>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</si>
  <si>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</si>
  <si>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</si>
  <si>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</si>
  <si>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</si>
  <si>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</si>
  <si>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</si>
  <si>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</si>
  <si>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</si>
  <si>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</si>
  <si>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</si>
  <si>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</si>
  <si>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</si>
  <si>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</si>
  <si>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</si>
  <si>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</si>
  <si>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</si>
  <si>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</si>
  <si>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</si>
  <si>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</si>
  <si>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</si>
  <si>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</si>
  <si>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</si>
  <si>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10 mins </t>
  </si>
  <si>
    <t>PCM-20251011-00000575</t>
  </si>
  <si>
    <t>ETA 25 mins</t>
  </si>
  <si>
    <t>TT-20251011-00574 // NA</t>
  </si>
  <si>
    <t>ETA 80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</si>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</sst>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278.44091643518186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0.9315877314802492</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0.3287983796253684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R1</v>
      </c>
      <c r="C5" s="142"/>
      <c r="D5" s="168" t="s">
        <v>8903</v>
      </c>
      <c r="E5" s="143"/>
      <c r="F5" s="144"/>
      <c r="G5" s="145">
        <f ca="1">IFERROR(NOW()-F5,"")</f>
        <v>45941.389342361108</v>
      </c>
      <c r="H5" s="144"/>
      <c r="I5" s="142" t="str">
        <f>IFERROR(VLOOKUP(D5,DB!A:F,6,0),"")</f>
        <v>Generator-DG</v>
      </c>
      <c r="J5" s="65" t="str">
        <f>IFERROR(VLOOKUP(D5,DB!A:G,7,0),"")</f>
        <v>Vandalized</v>
      </c>
      <c r="K5" s="146"/>
      <c r="L5" s="147" t="str">
        <f>IFERROR(VLOOKUP(D5,DB!A:I,9,0),"")</f>
        <v>Latis</v>
      </c>
      <c r="M5" s="70"/>
      <c r="N5" s="70"/>
      <c r="O5" s="70"/>
    </row>
    <row r="6" spans="1:15" ht="15" customHeight="1">
      <c r="A6" s="141"/>
      <c r="B6" s="142" t="str">
        <f>IFERROR(VLOOKUP(D6,DB!A:K,11,0),"")</f>
        <v/>
      </c>
      <c r="C6" s="142"/>
      <c r="D6" s="142"/>
      <c r="E6" s="143"/>
      <c r="F6" s="144"/>
      <c r="G6" s="145">
        <f ca="1">IFERROR(NOW()-F6,"")</f>
        <v>45941.389342361108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45941.389342361108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45941.389342361108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45941.389342361108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45941.389342361108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45941.389342361108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45941.389342361108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45941.389342361108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45941.389342361108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45941.389342361108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45941.389342361108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45941.389342361108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45941.389342361108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45941.389342361108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45941.389342361108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45941.389342361108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45941.389342361108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45941.389342361108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45941.389342361108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45941.389342361108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45941.389342361108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45941.389342361108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45941.389342361108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45941.389342361108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45941.389342361108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45941.389342361108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45941.389342361108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45941.389342361108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45941.389342361108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45941.389342361108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45941.389342361108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45941.389342361108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45941.389342361108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45941.389342361108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45941.389342361108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45941.389342361108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45941.389342361108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45941.389342361108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45941.389342361108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45941.389342361108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45941.389342361108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45941.389342361108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45941.389342361108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45941.389342361108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45941.389342361108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45941.389342361108</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134.6622590277766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116.38950439814653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1128</v>
      </c>
      <c r="E6" s="120" t="s">
        <v>38964</v>
      </c>
      <c r="F6" s="121">
        <v>45941.370300925926</v>
      </c>
      <c r="G6" s="122">
        <f ca="1">IFERROR(NOW()-F6,"-")</f>
        <v>1.9041435181861743E-2</v>
      </c>
      <c r="H6" s="121">
        <v>45941.365543981483</v>
      </c>
      <c r="I6" s="18" t="str">
        <f>IFERROR(VLOOKUP(D6,DB!A:F,6,0),"")</f>
        <v>SCECO</v>
      </c>
      <c r="J6" s="18" t="str">
        <f>IFERROR(VLOOKUP(D6,DB!A:G,7,0),"")</f>
        <v>Dead</v>
      </c>
      <c r="K6" s="19" t="s">
        <v>39057</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45941.389342361108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45941.389342361108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45941.389342361108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45941.389342361108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45941.389342361108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45941.389342361108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45941.389342361108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45941.389342361108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45941.389342361108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45941.389342361108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45941.389342361108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45941.389342361108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45941.389342361108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45941.389342361108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45941.389342361108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45941.389342361108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45941.389342361108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45941.389342361108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45941.389342361108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45941.389342361108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45941.389342361108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45941.389342361108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45941.389342361108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45941.389342361108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45941.389342361108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45941.389342361108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45941.389342361108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45941.389342361108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45941.389342361108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45941.389342361108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45941.389342361108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45941.389342361108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45941.389342361108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45941.389342361108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45941.389342361108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45941.389342361108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45941.389342361108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45941.389342361108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45941.389342361108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45941.389342361108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45941.389342361108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45941.389342361108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45941.389342361108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45941.389342361108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45941.389342361108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45941.389342361108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45941.389342361108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45941.389342361108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45941.389342361108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45941.389342361108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45941.389342361108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45941.389342361108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45941.389342361108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45941.389342361108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45941.389342361108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45941.389342361108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45941.389342361108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45941.389342361108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45941.389342361108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45941.389342361108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45941.389342361108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45941.389342361108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45941.389342361108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45941.389342361108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45941.389342361108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45941.389342361108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45941.389342361108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45941.389342361108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45941.389342361108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45941.389342361108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45941.389342361108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45941.389342361108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45941.389342361108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45941.389342361108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45941.389342361108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45941.389342361108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45941.389342361108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45941.389342361108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45941.389342361108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45941.389342361108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45941.389342361108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45941.389342361108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45941.389342361108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45941.389342361108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45941.389342361108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45941.389342361108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45941.389342361108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45941.389342361108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45941.389342361108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45941.389342361108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45941.389342361108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45941.389342361108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45941.389342361108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45941.389342361108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45941.389342361108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45941.389342361108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45941.389342361108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45941.389342361108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45941.389342361108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45941.389342361108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45941.389342361108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45941.389342361108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45941.389342361108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45941.389342361108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45941.389342361108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45941.389342361108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45941.389342361108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45941.389342361108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45941.389342361108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45941.389342361108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45941.389342361108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45941.389342361108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45941.389342361108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45941.389342361108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45941.389342361108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45941.389342361108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45941.389342361108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45941.389342361108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45941.389342361108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45941.389342361108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45941.389342361108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45941.389342361108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45941.389342361108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45941.389342361108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45941.389342361108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45941.389342361108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45941.389342361108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45941.389342361108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45941.389342361108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45941.389342361108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45941.389342361108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45941.389342361108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45941.389342361108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45941.389342361108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45941.389342361108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45941.389342361108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45941.389342361108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45941.389342361108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45941.389342361108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45941.389342361108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45941.389342361108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45941.389342361108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45941.389342361108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45941.389342361108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45941.389342361108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45941.389342361108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45941.389342361108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45941.389342361108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45941.389342361108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45941.389342361108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45941.389342361108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45941.389342361108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45941.389342361108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45941.389342361108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45941.389342361108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45941.389342361108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45941.389342361108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45941.389342361108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45941.389342361108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45941.389342361108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45941.389342361108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45941.389342361108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45941.389342361108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45941.389342361108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45941.389342361108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45941.389342361108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45941.389342361108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45941.389342361108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7.0622685161652043E-3</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45941.389342361108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45941.389342361108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45941.389342361108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45941.389342361108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45941.389342361108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45941.389342361108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45941.389342361108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45941.389342361108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45941.389342361108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45941.389342361108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45941.389342361108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45941.389342361108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45941.389342361108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45941.389342361108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45941.389342361108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45941.389342361108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45941.389342361108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45941.389342361108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45941.389342361108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45941.389342361108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45941.389342361108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45941.389342361108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45941.389342361108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45941.389342361108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45941.389342361108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45941.389342361108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45941.389342361108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45941.389342361108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45941.389342361108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45941.389342361108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45941.389342361108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45941.389342361108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45941.389342361108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45941.389342361108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45941.389342361108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45941.389342361108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45941.389342361108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45941.389342361108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45941.389342361108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45941.389342361108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45941.389342361108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45941.389342361108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45941.389342361108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45941.389342361108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45941.389342361108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45941.389342361108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45941.389342361108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45941.389342361108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45941.389342361108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45941.389342361108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45941.389342361108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45941.389342361108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45941.389342361108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45941.389342361108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45941.389342361108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45941.389342361108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45941.389342361108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45941.389342361108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45941.389342361108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45941.389342361108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45941.389342361108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45941.389342361108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45941.389342361108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45941.389342361108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45941.389342361108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45941.389342361108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45941.389342361108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45941.389342361108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45941.389342361108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45941.389342361108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45941.389342361108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45941.389342361108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45941.389342361108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45941.389342361108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45941.389342361108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45941.389342361108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45941.389342361108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45941.389342361108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45941.389342361108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45941.389342361108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45941.389342361108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45941.389342361108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45941.389342361108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45941.389342361108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45941.389342361108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45941.389342361108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45941.389342361108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45941.389342361108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45941.389342361108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45941.389342361108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45941.389342361108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45941.389342361108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45941.389342361108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45941.389342361108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45941.389342361108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45941.389342361108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45941.389342361108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45941.389342361108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45941.389342361108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45941.389342361108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45941.389342361108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45941.389342361108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45941.389342361108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45941.389342361108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45941.389342361108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45941.389342361108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45941.389342361108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45941.389342361108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45941.389342361108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45941.389342361108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45941.389342361108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45941.389342361108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45941.389342361108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45941.389342361108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45941.389342361108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45941.389342361108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45941.389342361108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45941.389342361108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45941.389342361108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45941.389342361108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45941.389342361108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45941.389342361108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45941.389342361108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45941.389342361108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45941.389342361108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45941.389342361108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45941.389342361108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45941.389342361108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45941.389342361108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45941.389342361108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45941.389342361108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45941.389342361108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45941.389342361108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45941.389342361108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45941.389342361108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45941.389342361108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45941.389342361108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45941.389342361108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45941.389342361108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45941.389342361108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45941.389342361108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45941.389342361108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45941.389342361108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45941.389342361108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45941.389342361108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45941.389342361108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45941.389342361108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45941.389342361108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45941.389342361108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45941.389342361108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45941.389342361108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45941.389342361108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45941.389342361108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45941.389342361108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45941.389342361108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45941.389342361108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45941.389342361108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45941.389342361108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45941.389342361108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45941.389342361108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45941.389342361108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45941.389342361108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45941.389342361108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45941.389342361108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45941.389342361108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45941.389342361108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45941.389342361108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45941.389342361108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45941.389342361108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45941.389342361108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45941.389342361108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45941.389342361108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45941.389342361108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45941.389342361108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45941.389342361108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45941.389342361108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45941.389342361108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45941.389342361108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45941.389342361108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45941.389342361108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45941.389342361108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45941.389342361108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45941.389342361108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45941.389342361108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45941.389342361108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45941.389342361108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45941.389342361108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45941.389342361108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45941.389342361108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45941.389342361108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45941.389342361108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45941.389342361108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45941.389342361108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45941.389342361108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45941.389342361108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45941.389342361108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45941.389342361108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45941.389342361108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45941.389342361108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45941.389342361108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45941.389342361108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45941.389342361108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45941.389342361108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45941.389342361108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45941.389342361108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45941.389342361108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45941.389342361108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45941.389342361108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45941.389342361108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45941.389342361108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45941.389342361108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45941.389342361108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45941.389342361108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45941.389342361108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45941.389342361108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45941.389342361108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45941.389342361108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45941.389342361108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45941.389342361108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45941.389342361108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45941.389342361108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45941.389342361108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45941.389342361108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45941.389342361108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45941.389342361108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45941.389342361108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45941.389342361108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45941.389342361108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45941.389342361108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45941.389342361108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45941.389342361108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45941.389342361108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45941.389342361108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45941.389342361108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45941.389342361108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45941.389342361108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45941.389342361108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45941.389342361108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45941.389342361108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45941.389342361108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45941.389342361108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45941.389342361108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45941.389342361108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45941.389342361108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45941.389342361108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45941.389342361108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45941.389342361108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45941.389342361108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45941.389342361108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45941.389342361108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45941.389342361108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45941.389342361108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45941.389342361108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45941.389342361108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45941.389342361108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45941.389342361108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45941.389342361108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45941.389342361108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45941.389342361108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45941.389342361108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45941.389342361108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45941.389342361108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45941.389342361108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45941.389342361108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45941.389342361108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45941.389342361108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45941.389342361108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45941.389342361108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45941.389342361108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45941.389342361108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45941.389342361108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45941.389342361108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45941.389342361108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45941.389342361108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45941.389342361108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45941.389342361108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45941.389342361108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45941.389342361108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45941.389342361108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45941.389342361108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45941.389342361108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45941.389342361108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45941.389342361108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45941.389342361108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45941.389342361108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45941.389342361108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45941.389342361108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45941.389342361108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45941.389342361108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45941.389342361108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45941.389342361108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45941.389342361108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45941.389342361108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45941.389342361108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45941.389342361108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45941.389342361108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45941.389342361108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45941.389342361108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45941.389342361108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45941.389342361108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45941.389342361108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45941.389342361108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45941.389342361108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45941.389342361108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45941.389342361108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45941.389342361108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45941.389342361108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45941.389342361108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45941.389342361108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45941.389342361108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45941.389342361108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45941.389342361108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45941.389342361108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45941.389342361108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45941.389342361108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45941.389342361108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45941.389342361108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45941.389342361108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45941.389342361108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45941.389342361108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45941.389342361108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45941.389342361108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45941.389342361108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45941.389342361108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45941.389342361108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45941.389342361108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45941.389342361108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45941.389342361108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45941.389342361108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45941.389342361108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45941.389342361108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45941.389342361108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45941.389342361108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45941.389342361108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45941.389342361108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45941.389342361108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45941.389342361108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45941.389342361108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45941.389342361108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45941.389342361108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45941.389342361108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45941.389342361108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45941.389342361108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45941.389342361108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45941.389342361108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45941.389342361108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45941.389342361108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45941.389342361108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45941.389342361108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45941.389342361108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45941.389342361108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45941.389342361108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45941.389342361108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45941.389342361108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45941.389342361108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45941.389342361108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45941.389342361108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45941.389342361108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45941.389342361108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45941.389342361108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45941.389342361108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45941.389342361108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45941.389342361108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45941.389342361108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45941.389342361108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45941.389342361108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45941.389342361108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45941.389342361108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45941.389342361108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45941.389342361108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45941.389342361108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45941.389342361108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45941.389342361108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45941.389342361108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45941.389342361108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45941.389342361108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45941.389342361108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45941.389342361108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45941.389342361108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45941.389342361108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45941.389342361108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45941.389342361108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45941.389342361108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45941.389342361108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45941.389342361108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45941.389342361108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45941.389342361108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45941.389342361108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45941.389342361108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45941.389342361108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45941.389342361108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45941.389342361108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45941.389342361108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45941.389342361108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45941.389342361108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45941.389342361108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45941.389342361108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45941.389342361108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45941.389342361108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45941.389342361108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45941.389342361108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45941.389342361108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45941.389342361108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45941.389342361108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45941.389342361108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45941.389342361108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45941.389342361108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45941.389342361108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45941.389342361108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45941.389342361108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45941.389342361108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45941.389342361108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45941.389342361108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45941.389342361108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45941.389342361108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45941.389342361108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45941.389342361108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45941.389342361108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45941.389342361108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45941.389342361108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45941.389342361108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45941.389342361108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45941.389342361108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45941.389342361108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45941.389342361108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45941.389342361108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45941.389342361108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45941.389342361108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45941.389342361108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45941.389342361108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45941.389342361108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45941.389342361108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45941.389342361108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45941.389342361108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45941.389342361108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45941.389342361108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45941.389342361108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45941.389342361108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45941.389342361108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45941.389342361108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45941.389342361108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45941.389342361108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45941.389342361108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45941.389342361108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45941.389342361108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45941.389342361108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45941.389342361108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45941.389342361108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45941.389342361108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45941.389342361108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45941.389342361108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45941.389342361108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45941.389342361108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45941.389342361108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45941.389342361108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45941.389342361108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45941.389342361108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45941.389342361108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45941.389342361108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45941.389342361108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45941.389342361108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45941.389342361108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45941.389342361108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45941.389342361108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45941.389342361108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45941.389342361108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45941.389342361108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45941.389342361108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45941.389342361108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45941.389342361108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45941.389342361108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45941.389342361108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45941.389342361108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45941.389342361108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45941.389342361108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45941.389342361108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45941.389342361108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45941.389342361108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45941.389342361108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45941.389342361108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45941.389342361108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45941.389342361108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45941.389342361108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45941.389342361108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45941.389342361108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45941.389342361108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45941.389342361108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45941.389342361108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45941.389342361108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45941.389342361108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45941.389342361108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45941.389342361108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45941.389342361108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45941.389342361108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45941.389342361108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45941.389342361108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45941.389342361108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45941.389342361108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45941.389342361108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45941.389342361108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45941.389342361108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45941.389342361108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45941.389342361108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45941.389342361108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45941.389342361108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45941.389342361108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45941.389342361108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45941.389342361108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45941.389342361108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45941.389342361108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45941.389342361108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45941.389342361108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45941.389342361108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45941.389342361108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45941.389342361108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45941.389342361108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45941.389342361108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45941.389342361108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45941.389342361108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45941.389342361108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45941.389342361108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45941.389342361108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45941.389342361108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45941.389342361108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45941.389342361108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45941.389342361108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45941.389342361108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45941.389342361108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45941.389342361108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45941.389342361108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45941.389342361108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45941.389342361108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45941.389342361108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45941.389342361108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45941.389342361108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45941.389342361108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45941.389342361108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45941.389342361108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45941.389342361108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45941.389342361108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45941.389342361108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45941.389342361108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45941.389342361108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45941.389342361108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45941.389342361108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45941.389342361108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45941.389342361108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45941.389342361108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45941.389342361108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45941.389342361108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45941.389342361108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45941.389342361108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45941.389342361108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45941.389342361108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45941.389342361108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45941.389342361108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45941.389342361108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45941.389342361108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45941.389342361108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45941.389342361108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45941.389342361108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45941.389342361108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45941.389342361108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45941.389342361108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45941.389342361108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45941.389342361108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45941.389342361108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45941.389342361108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45941.389342361108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45941.389342361108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45941.389342361108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45941.389342361108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45941.389342361108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45941.389342361108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45941.389342361108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45941.389342361108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45941.389342361108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45941.389342361108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45941.389342361108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45941.389342361108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45941.389342361108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45941.389342361108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45941.389342361108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45941.389342361108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45941.389342361108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45941.389342361108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45941.389342361108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45941.389342361108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45941.389342361108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45941.389342361108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45941.389342361108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45941.389342361108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45941.389342361108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45941.389342361108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45941.389342361108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45941.389342361108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45941.389342361108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45941.389342361108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45941.389342361108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45941.389342361108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45941.389342361108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45941.389342361108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45941.389342361108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45941.389342361108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45941.389342361108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45941.389342361108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45941.389342361108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45941.389342361108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45941.389342361108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45941.389342361108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45941.389342361108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45941.389342361108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45941.389342361108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45941.389342361108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45941.389342361108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45941.389342361108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45941.389342361108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45941.389342361108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45941.389342361108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45941.389342361108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45941.389342361108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45941.389342361108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45941.389342361108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45941.389342361108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45941.389342361108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45941.389342361108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45941.389342361108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45941.389342361108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45941.389342361108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45941.389342361108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45941.389342361108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45941.389342361108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45941.389342361108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45941.389342361108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45941.389342361108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45941.389342361108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45941.389342361108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45941.389342361108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45941.389342361108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45941.389342361108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45941.389342361108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45941.389342361108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45941.389342361108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45941.389342361108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45941.389342361108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45941.389342361108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45941.389342361108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45941.389342361108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45941.389342361108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45941.389342361108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45941.389342361108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45941.389342361108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45941.389342361108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45941.389342361108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45941.389342361108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45941.389342361108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45941.389342361108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45941.389342361108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45941.389342361108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45941.389342361108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45941.389342361108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45941.389342361108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45941.389342361108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45941.389342361108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45941.389342361108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45941.389342361108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45941.389342361108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45941.389342361108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45941.389342361108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45941.389342361108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45941.389342361108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45941.389342361108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45941.389342361108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45941.389342361108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45941.389342361108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45941.389342361108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45941.389342361108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45941.389342361108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45941.389342361108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45941.389342361108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45941.389342361108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45941.389342361108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45941.389342361108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45941.389342361108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45941.389342361108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45941.389342361108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45941.389342361108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45941.389342361108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45941.389342361108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45941.389342361108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45941.389342361108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45941.389342361108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45941.389342361108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45941.389342361108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45941.389342361108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45941.389342361108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45941.389342361108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45941.389342361108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45941.389342361108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45941.389342361108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45941.389342361108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45941.389342361108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45941.389342361108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45941.389342361108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45941.389342361108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45941.389342361108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45941.389342361108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45941.389342361108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45941.389342361108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45941.389342361108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45941.389342361108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45941.389342361108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45941.389342361108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45941.389342361108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45941.389342361108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45941.389342361108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45941.389342361108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45941.389342361108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45941.389342361108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45941.389342361108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45941.389342361108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45941.389342361108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45941.389342361108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45941.389342361108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45941.389342361108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45941.389342361108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45941.389342361108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45941.389342361108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45941.389342361108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45941.389342361108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45941.389342361108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45941.389342361108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45941.389342361108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45941.389342361108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45941.389342361108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45941.389342361108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45941.389342361108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45941.389342361108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45941.389342361108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45941.389342361108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45941.389342361108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45941.389342361108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45941.389342361108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45941.389342361108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45941.389342361108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45941.389342361108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45941.389342361108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45941.389342361108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45941.389342361108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45941.389342361108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45941.389342361108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45941.389342361108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45941.389342361108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45941.389342361108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45941.389342361108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45941.389342361108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45941.389342361108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45941.389342361108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45941.389342361108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45941.389342361108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45941.389342361108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45941.389342361108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45941.389342361108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45941.389342361108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45941.389342361108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45941.389342361108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45941.389342361108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45941.389342361108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45941.389342361108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45941.389342361108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45941.389342361108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45941.389342361108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45941.389342361108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45941.389342361108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45941.389342361108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45941.389342361108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45941.389342361108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45941.389342361108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45941.389342361108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45941.389342361108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45941.389342361108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45941.389342361108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45941.389342361108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45941.389342361108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45941.389342361108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45941.389342361108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45941.389342361108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45941.389342361108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45941.389342361108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45941.389342361108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45941.389342361108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45941.389342361108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45941.389342361108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45941.389342361108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45941.389342361108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45941.389342361108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45941.389342361108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45941.389342361108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45941.389342361108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45941.389342361108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45941.389342361108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45941.389342361108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45941.389342361108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45941.389342361108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45941.389342361108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45941.389342361108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45941.389342361108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45941.389342361108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45941.389342361108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45941.389342361108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45941.389342361108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45941.389342361108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45941.389342361108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45941.389342361108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45941.389342361108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45941.389342361108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45941.389342361108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45941.389342361108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45941.389342361108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45941.389342361108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45941.389342361108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45941.389342361108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45941.389342361108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45941.389342361108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45941.389342361108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45941.389342361108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45941.389342361108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45941.389342361108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45941.389342361108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45941.389342361108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45941.389342361108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45941.389342361108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45941.389342361108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45941.389342361108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45941.389342361108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45941.389342361108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45941.389342361108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45941.389342361108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45941.389342361108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45941.389342361108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45941.389342361108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45941.389342361108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45941.389342361108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45941.389342361108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45941.389342361108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45941.389342361108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45941.389342361108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45941.389342361108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45941.389342361108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45941.389342361108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45941.389342361108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45941.389342361108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45941.389342361108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45941.389342361108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45941.389342361108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45941.389342361108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45941.389342361108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45941.389342361108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45941.389342361108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45941.389342361108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45941.389342361108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45941.389342361108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45941.389342361108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45941.389342361108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45941.389342361108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45941.389342361108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45941.389342361108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45941.389342361108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45941.389342361108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45941.389342361108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45941.389342361108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45941.389342361108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45941.389342361108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45941.389342361108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45941.389342361108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45941.389342361108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45941.389342361108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45941.389342361108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45941.389342361108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45941.389342361108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45941.389342361108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45941.389342361108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45941.389342361108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45941.389342361108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45941.389342361108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45941.389342361108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45941.389342361108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45941.389342361108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45941.389342361108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45941.389342361108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45941.389342361108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45941.389342361108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45941.389342361108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45941.389342361108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45941.389342361108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45941.389342361108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45941.389342361108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45941.389342361108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45941.389342361108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45941.389342361108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45941.389342361108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45941.389342361108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45941.389342361108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45941.389342361108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45941.389342361108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45941.389342361108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45941.389342361108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45941.389342361108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45941.389342361108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45941.389342361108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45941.389342361108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45941.389342361108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45941.389342361108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45941.389342361108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45941.389342361108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45941.389342361108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45941.389342361108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45941.389342361108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45941.389342361108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45941.389342361108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45941.389342361108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45941.389342361108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45941.389342361108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45941.389342361108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45941.389342361108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45941.389342361108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45941.389342361108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45941.389342361108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45941.389342361108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45941.389342361108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45941.389342361108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45941.389342361108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45941.389342361108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45941.389342361108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45941.389342361108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45941.389342361108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45941.389342361108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45941.389342361108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45941.389342361108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45941.389342361108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45941.389342361108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45941.389342361108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45941.389342361108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45941.389342361108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45941.389342361108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45941.389342361108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45941.389342361108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45941.389342361108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45941.389342361108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45941.389342361108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45941.389342361108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45941.389342361108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45941.389342361108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45941.389342361108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45941.389342361108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45941.389342361108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45941.389342361108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45941.389342361108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45941.389342361108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45941.389342361108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45941.389342361108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45941.389342361108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45941.389342361108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45941.389342361108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45941.389342361108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45941.389342361108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45941.389342361108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45941.389342361108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45941.389342361108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45941.389342361108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45941.389342361108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45941.389342361108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45941.389342361108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45941.389342361108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45941.389342361108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45941.389342361108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45941.389342361108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45941.389342361108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45941.389342361108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45941.389342361108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45941.389342361108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45941.389342361108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45941.389342361108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45941.389342361108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45941.389342361108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45941.389342361108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45941.389342361108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45941.389342361108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45941.389342361108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45941.389342361108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45941.389342361108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45941.389342361108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45941.389342361108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45941.389342361108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45941.389342361108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45941.389342361108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45941.389342361108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45941.389342361108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45941.389342361108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45941.389342361108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45941.389342361108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45941.389342361108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45941.389342361108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45941.389342361108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45941.389342361108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45941.389342361108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45941.389342361108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45941.389342361108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45941.389342361108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45941.389342361108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45941.389342361108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45941.389342361108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45941.389342361108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45941.389342361108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45941.389342361108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45941.389342361108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45941.389342361108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45941.389342361108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45941.389342361108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45941.389342361108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45941.389342361108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45941.389342361108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45941.389342361108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45941.389342361108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45941.389342361108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45941.389342361108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45941.389342361108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45941.389342361108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45941.389342361108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45941.389342361108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45941.389342361108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45941.389342361108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45941.389342361108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45941.389342361108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45941.389342361108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45941.389342361108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45941.389342361108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45941.389342361108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45941.389342361108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45941.389342361108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45941.389342361108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45941.389342361108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45941.389342361108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45941.389342361108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45941.389342361108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45941.389342361108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45941.389342361108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45941.389342361108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45941.389342361108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45941.389342361108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45941.389342361108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45941.389342361108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45941.389342361108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45941.389342361108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45941.389342361108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45941.389342361108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45941.389342361108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45941.389342361108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45941.389342361108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45941.389342361108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45941.389342361108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45941.389342361108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45941.389342361108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45941.389342361108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45941.389342361108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45941.389342361108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45941.389342361108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45941.389342361108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45941.389342361108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45941.389342361108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45941.389342361108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45941.389342361108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45941.389342361108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45941.389342361108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45941.389342361108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45941.389342361108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45941.389342361108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45941.389342361108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45941.389342361108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45941.389342361108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45941.389342361108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45941.389342361108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45941.389342361108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45941.389342361108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45941.389342361108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45941.389342361108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45941.389342361108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45941.389342361108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45941.389342361108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45941.389342361108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45941.389342361108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45941.389342361108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45941.389342361108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45941.389342361108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45941.389342361108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45941.389342361108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45941.389342361108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45941.389342361108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45941.389342361108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45941.389342361108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45941.389342361108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45941.389342361108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45941.389342361108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45941.389342361108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45941.389342361108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45941.389342361108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45941.389342361108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45941.389342361108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45941.389342361108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45941.389342361108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45941.389342361108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45941.389342361108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45941.389342361108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45941.389342361108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45941.389342361108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45941.389342361108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45941.389342361108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45941.389342361108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45941.389342361108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45941.389342361108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45941.389342361108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45941.389342361108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45941.389342361108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45941.389342361108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45941.389342361108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45941.389342361108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45941.389342361108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45941.389342361108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45941.389342361108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45941.389342361108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45941.389342361108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45941.389342361108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45941.389342361108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45941.389342361108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45941.389342361108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45941.389342361108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45941.389342361108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45941.389342361108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45941.389342361108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45941.389342361108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45941.389342361108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45941.389342361108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45941.389342361108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45941.389342361108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45941.389342361108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45941.389342361108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45941.389342361108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45941.389342361108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45941.389342361108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45941.389342361108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45941.389342361108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45941.389342361108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45941.389342361108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45941.389342361108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45941.389342361108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45941.389342361108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45941.389342361108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45941.389342361108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45941.389342361108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45941.389342361108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45941.389342361108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45941.389342361108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45941.389342361108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45941.389342361108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45941.389342361108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45941.389342361108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45941.389342361108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45941.389342361108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45941.389342361108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45941.389342361108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45941.389342361108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45941.389342361108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45941.389342361108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45941.389342361108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45941.389342361108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45941.389342361108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45941.389342361108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45941.389342361108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45941.389342361108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45941.389342361108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45941.389342361108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45941.389342361108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45941.389342361108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45941.389342361108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45941.389342361108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45941.389342361108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45941.389342361108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237.9086247685118</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0.18774513888638467</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45941.389342361108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45941.389342361108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45941.389342361108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45941.389342361108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45941.389342361108</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45941.389342361108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45941.389342361108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45941.389342361108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45941.389342361108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45941.389342361108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45941.389342361108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45941.389342361108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45941.389342361108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45941.389342361108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45941.389342361108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45941.389342361108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45941.389342361108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45941.389342361108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45941.389342361108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45941.389342361108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45941.389342361108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45941.389342361108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45941.389342361108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45941.389342361108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45941.389342361108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45941.389342361108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45941.389342361108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45941.389342361108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45941.389342361108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45941.389342361108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45941.389342361108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45941.389342361108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45941.389342361108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45941.389342361108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45941.389342361108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45941.389342361108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45941.389342361108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45941.389342361108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45941.389342361108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45941.389342361108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45941.389342361108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45941.389342361108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45941.389342361108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45941.389342361108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45941.389342361108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45941.389342361108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45941.389342361108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45941.389342361108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45941.389342361108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45941.389342361108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45941.389342361108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45941.389342361108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45941.389342361108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45941.389342361108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45941.389342361108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45941.389342361108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45941.389342361108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45941.389342361108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45941.389342361108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45941.389342361108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45941.389342361108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45941.389342361108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45941.389342361108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45941.389342361108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45941.389342361108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45941.389342361108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45941.389342361108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45941.389342361108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45941.389342361108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45941.389342361108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45941.389342361108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45941.389342361108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45941.389342361108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45941.389342361108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45941.389342361108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45941.389342361108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45941.389342361108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45941.389342361108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45941.389342361108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45941.389342361108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45941.389342361108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45941.389342361108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45941.389342361108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45941.389342361108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45941.389342361108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45941.389342361108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45941.389342361108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45941.389342361108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45941.389342361108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45941.389342361108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45941.389342361108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45941.389342361108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45941.389342361108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45941.389342361108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45941.389342361108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45941.389342361108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45941.389342361108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45941.389342361108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45941.389342361108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45941.389342361108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45941.389342361108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45941.389342361108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45941.389342361108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45941.389342361108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45941.389342361108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45941.389342361108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45941.389342361108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45941.389342361108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45941.389342361108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45941.389342361108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45941.389342361108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45941.389342361108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45941.389342361108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45941.389342361108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45941.389342361108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45941.389342361108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45941.389342361108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45941.389342361108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45941.389342361108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45941.389342361108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45941.389342361108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45941.389342361108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45941.389342361108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45941.389342361108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45941.389342361108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45941.389342361108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45941.389342361108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45941.389342361108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45941.389342361108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45941.389342361108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45941.389342361108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45941.389342361108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45941.389342361108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45941.389342361108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45941.389342361108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45941.389342361108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45941.389342361108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45941.389342361108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45941.389342361108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45941.389342361108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45941.389342361108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45941.389342361108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45941.389342361108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45941.389342361108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45941.389342361108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45941.389342361108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45941.389342361108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45941.389342361108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45941.389342361108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45941.389342361108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45941.389342361108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45941.389342361108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45941.389342361108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45941.389342361108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45941.389342361108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45941.389342361108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45941.389342361108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45941.389342361108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45941.389342361108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45941.389342361108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45941.389342361108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45941.389342361108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45941.389342361108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45941.389342361108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45941.389342361108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45941.389342361108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45941.389342361108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45941.389342361108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45941.389342361108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45941.389342361108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45941.389342361108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45941.389342361108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45941.389342361108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45941.389342361108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45941.389342361108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45941.389342361108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45941.389342361108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45941.389342361108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45941.389342361108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45941.389342361108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45941.389342361108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45941.389342361108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45941.389342361108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45941.389342361108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45941.389342361108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45941.389342361108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45941.389342361108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45941.389342361108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45941.389342361108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45941.389342361108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45941.389342361108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45941.389342361108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45941.389342361108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45941.389342361108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45941.389342361108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45941.389342361108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45941.389342361108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45941.389342361108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45941.389342361108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45941.389342361108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45941.389342361108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45941.389342361108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45941.389342361108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45941.389342361108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45941.389342361108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45941.389342361108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45941.389342361108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45941.389342361108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45941.389342361108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45941.389342361108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45941.389342361108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45941.389342361108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45941.389342361108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45941.389342361108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45941.389342361108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45941.389342361108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45941.389342361108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45941.389342361108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45941.389342361108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45941.389342361108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45941.389342361108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45941.389342361108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45941.389342361108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45941.389342361108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45941.389342361108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45941.389342361108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45941.389342361108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45941.389342361108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45941.389342361108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45941.389342361108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45941.389342361108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45941.389342361108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45941.389342361108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45941.389342361108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45941.389342361108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45941.389342361108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45941.389342361108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45941.389342361108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45941.389342361108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45941.389342361108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45941.389342361108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45941.389342361108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45941.389342361108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45941.389342361108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45941.389342361108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45941.389342361108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45941.389342361108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45941.389342361108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45941.389342361108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45941.389342361108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45941.389342361108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45941.389342361108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45941.389342361108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45941.389342361108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45941.389342361108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45941.389342361108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45941.389342361108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45941.389342361108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45941.389342361108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45941.389342361108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45941.389342361108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45941.389342361108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45941.389342361108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45941.389342361108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45941.389342361108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45941.389342361108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45941.389342361108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45941.389342361108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45941.389342361108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45941.389342361108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45941.389342361108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45941.389342361108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45941.389342361108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45941.389342361108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45941.389342361108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45941.389342361108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45941.389342361108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45941.389342361108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45941.389342361108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45941.389342361108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45941.389342361108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45941.389342361108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45941.389342361108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45941.389342361108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45941.389342361108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45941.389342361108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45941.389342361108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45941.389342361108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45941.389342361108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45941.389342361108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45941.389342361108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45941.389342361108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45941.389342361108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45941.389342361108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45941.389342361108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45941.389342361108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45941.389342361108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45941.389342361108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45941.389342361108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45941.389342361108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45941.389342361108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45941.389342361108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45941.389342361108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45941.389342361108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45941.389342361108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45941.389342361108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45941.389342361108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45941.389342361108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45941.389342361108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45941.389342361108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45941.389342361108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45941.389342361108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45941.389342361108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45941.389342361108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45941.389342361108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45941.389342361108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45941.389342361108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45941.389342361108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45941.389342361108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45941.389342361108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45941.389342361108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45941.389342361108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45941.389342361108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45941.389342361108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45941.389342361108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45941.389342361108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45941.389342361108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45941.389342361108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45941.389342361108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45941.389342361108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45941.389342361108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45941.389342361108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45941.389342361108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45941.389342361108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45941.389342361108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45941.389342361108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45941.389342361108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45941.389342361108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45941.389342361108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45941.389342361108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45941.389342361108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45941.389342361108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45941.389342361108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45941.389342361108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45941.389342361108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45941.389342361108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45941.389342361108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45941.389342361108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45941.389342361108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45941.389342361108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45941.389342361108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45941.389342361108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45941.389342361108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45941.389342361108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45941.389342361108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45941.389342361108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45941.389342361108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45941.389342361108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45941.389342361108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45941.389342361108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45941.389342361108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45941.389342361108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45941.389342361108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45941.389342361108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45941.389342361108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45941.389342361108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45941.389342361108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45941.389342361108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45941.389342361108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45941.389342361108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45941.389342361108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45941.389342361108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45941.389342361108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45941.389342361108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45941.389342361108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45941.389342361108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45941.389342361108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45941.389342361108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45941.389342361108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45941.389342361108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45941.389342361108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45941.389342361108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45941.389342361108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45941.389342361108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45941.389342361108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45941.389342361108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45941.389342361108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45941.389342361108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45941.389342361108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45941.389342361108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45941.389342361108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45941.389342361108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45941.389342361108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45941.389342361108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45941.389342361108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45941.389342361108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45941.389342361108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45941.389342361108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45941.389342361108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45941.389342361108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45941.389342361108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45941.389342361108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45941.389342361108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45941.389342361108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45941.389342361108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45941.389342361108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45941.389342361108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45941.389342361108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45941.389342361108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45941.389342361108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45941.389342361108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45941.389342361108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45941.389342361108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45941.389342361108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45941.389342361108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45941.389342361108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45941.389342361108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45941.389342361108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45941.389342361108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45941.389342361108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45941.389342361108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45941.389342361108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45941.389342361108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45941.389342361108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45941.389342361108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45941.389342361108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45941.389342361108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45941.389342361108</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45941.389342361108</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9" sqref="D2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49.557282175919681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15.200465046291356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2</v>
      </c>
      <c r="D4" s="37" t="s">
        <v>38426</v>
      </c>
      <c r="E4" s="37" t="s">
        <v>38964</v>
      </c>
      <c r="F4" s="38">
        <v>45941.361435185187</v>
      </c>
      <c r="G4" s="39">
        <f t="shared" ref="G4:G5" ca="1" si="1">IFERROR(NOW()-F4,"")</f>
        <v>2.7907175921427552E-2</v>
      </c>
      <c r="H4" s="38">
        <v>45941.353796296295</v>
      </c>
      <c r="I4" s="37" t="str">
        <f>IFERROR(VLOOKUP(D4,DB!A:F,6,0),"")</f>
        <v>SCECO</v>
      </c>
      <c r="J4" s="37" t="str">
        <f>IFERROR(VLOOKUP(D4,DB!A:G,7,0),"")</f>
        <v>Haj Removal</v>
      </c>
      <c r="K4" s="37" t="s">
        <v>39069</v>
      </c>
      <c r="L4" s="37" t="str">
        <f>IFERROR(VLOOKUP(D4,DB!A:I,9,0),"")</f>
        <v>Latis</v>
      </c>
    </row>
    <row r="5" spans="1:13" ht="15">
      <c r="A5" s="37"/>
      <c r="B5" s="37" t="str">
        <f>IFERROR(VLOOKUP(D5,DB!A:K,11,0),"")</f>
        <v/>
      </c>
      <c r="C5" s="37"/>
      <c r="D5" s="37"/>
      <c r="E5" s="37"/>
      <c r="F5" s="38"/>
      <c r="G5" s="39">
        <f t="shared" ca="1" si="1"/>
        <v>45941.389342361108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ref="G6:G37" ca="1" si="2">IFERROR(NOW()-F6,"")</f>
        <v>45941.389342361108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45941.389342361108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2"/>
        <v>45941.389342361108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45941.389342361108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45941.389342361108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45941.389342361108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45941.389342361108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45941.389342361108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45941.389342361108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45941.389342361108</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45941.389342361108</v>
      </c>
      <c r="H16" s="38"/>
      <c r="I16" s="37" t="str">
        <f>IFERROR(VLOOKUP(D16,DB!A:F,6,0),"")</f>
        <v/>
      </c>
      <c r="J16" s="37" t="str">
        <f>IFERROR(VLOOKUP(D16,DB!A:G,7,0),"")</f>
        <v/>
      </c>
      <c r="K16" s="37"/>
      <c r="L16" s="37" t="str">
        <f>IFERROR(VLOOKUP(D16,DB!A:I,9,0),"")</f>
        <v/>
      </c>
    </row>
    <row r="17" spans="1:12" ht="15">
      <c r="A17" s="84"/>
      <c r="B17" s="84" t="str">
        <f>IFERROR(VLOOKUP(D17,DB!A:K,11,0),"")</f>
        <v/>
      </c>
      <c r="C17" s="84"/>
      <c r="D17" s="166"/>
      <c r="E17" s="84"/>
      <c r="F17" s="123"/>
      <c r="G17" s="124">
        <f t="shared" ca="1" si="2"/>
        <v>45941.389342361108</v>
      </c>
      <c r="H17" s="123"/>
      <c r="I17" s="84" t="str">
        <f>IFERROR(VLOOKUP(D17,DB!A:F,6,0),"")</f>
        <v/>
      </c>
      <c r="J17" s="84" t="str">
        <f>IFERROR(VLOOKUP(D17,DB!A:G,7,0),"")</f>
        <v/>
      </c>
      <c r="K17" s="84"/>
      <c r="L17" s="84" t="str">
        <f>IFERROR(VLOOKUP(D17,DB!A:I,9,0),"")</f>
        <v/>
      </c>
    </row>
    <row r="18" spans="1:12" ht="15">
      <c r="A18" s="37"/>
      <c r="B18" s="37" t="str">
        <f>IFERROR(VLOOKUP(D18,DB!A:K,11,0),"")</f>
        <v/>
      </c>
      <c r="C18" s="37"/>
      <c r="D18" s="126"/>
      <c r="E18" s="37"/>
      <c r="F18" s="38"/>
      <c r="G18" s="39">
        <f t="shared" ca="1" si="2"/>
        <v>45941.389342361108</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45941.389342361108</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45941.389342361108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45941.389342361108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45941.389342361108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45941.389342361108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45941.389342361108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45941.389342361108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45941.389342361108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45941.389342361108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45941.389342361108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45941.389342361108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45941.389342361108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45941.389342361108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45941.389342361108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45941.389342361108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45941.389342361108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45941.389342361108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45941.389342361108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45941.389342361108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45941.389342361108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45941.389342361108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45941.389342361108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45941.389342361108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45941.389342361108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45941.389342361108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45941.389342361108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45941.389342361108</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45941.389342361108</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45941.389342361108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45941.389342361108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45941.389342361108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45941.389342361108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45941.389342361108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45941.389342361108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45941.389342361108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45941.389342361108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45941.389342361108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45941.389342361108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45941.389342361108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45941.389342361108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45941.389342361108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45941.389342361108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45941.389342361108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45941.389342361108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45941.389342361108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45941.389342361108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45941.389342361108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45941.389342361108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45941.389342361108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45941.389342361108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45941.389342361108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45941.389342361108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45941.389342361108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45941.389342361108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45941.389342361108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45941.389342361108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45941.389342361108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45941.389342361108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45941.389342361108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45941.389342361108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45941.389342361108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45941.389342361108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45941.389342361108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45941.389342361108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45941.389342361108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45941.389342361108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45941.389342361108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45941.389342361108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45941.389342361108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45941.389342361108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45941.389342361108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45941.389342361108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45941.389342361108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45941.389342361108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45941.389342361108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45941.389342361108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45941.389342361108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45941.389342361108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45941.389342361108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45941.389342361108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45941.389342361108</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45941.389342361108</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A12" sqref="A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14.616495138885512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1.8602798611100297</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7.5083701388866757</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0.3653840277765994</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6.4631712957634591E-2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45941.389342361108</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4.964328703499632E-2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45941.389342361108</v>
      </c>
      <c r="H9" s="113">
        <v>45941.334421296298</v>
      </c>
      <c r="I9" s="109" t="str">
        <f>IFERROR(VLOOKUP(D9,DB!A:F,6,0),"")</f>
        <v>SCECO</v>
      </c>
      <c r="J9" s="108" t="str">
        <f>IFERROR(VLOOKUP(D9,DB!A:G,7,0),"")</f>
        <v>Vandalized</v>
      </c>
      <c r="K9" s="114" t="s">
        <v>39085</v>
      </c>
      <c r="L9" s="115" t="str">
        <f>IFERROR(VLOOKUP(D9,DB!A:I,9,0),"")</f>
        <v>Latis</v>
      </c>
    </row>
    <row r="10" spans="1:16383" ht="31.5" customHeight="1">
      <c r="A10" s="110" t="s">
        <v>39086</v>
      </c>
      <c r="B10" s="109" t="str">
        <f>IFERROR(VLOOKUP(D10,DB!A:K,11,0),"")</f>
        <v>R6</v>
      </c>
      <c r="C10" s="111">
        <v>1</v>
      </c>
      <c r="D10" s="109" t="s">
        <v>33511</v>
      </c>
      <c r="E10" s="157" t="s">
        <v>38964</v>
      </c>
      <c r="F10" s="113">
        <v>45941.367303240739</v>
      </c>
      <c r="G10" s="81">
        <f ca="1">IFERROR(NOW()-F10,"-")</f>
        <v>2.2039120369299781E-2</v>
      </c>
      <c r="H10" s="113">
        <v>45941.355104166665</v>
      </c>
      <c r="I10" s="109" t="str">
        <f>IFERROR(VLOOKUP(D10,DB!A:F,6,0),"")</f>
        <v>SCECO</v>
      </c>
      <c r="J10" s="108" t="str">
        <f>IFERROR(VLOOKUP(D10,DB!A:G,7,0),"")</f>
        <v>Dead</v>
      </c>
      <c r="K10" s="114" t="s">
        <v>39087</v>
      </c>
      <c r="L10" s="115" t="str">
        <f>IFERROR(VLOOKUP(D10,DB!A:I,9,0),"")</f>
        <v>Latis</v>
      </c>
    </row>
    <row r="11" spans="1:16383" ht="31.5" customHeight="1">
      <c r="A11" s="110"/>
      <c r="B11" s="109" t="str">
        <f>IFERROR(VLOOKUP(D11,DB!A:K,11,0),"")</f>
        <v>R6</v>
      </c>
      <c r="C11" s="111">
        <v>3</v>
      </c>
      <c r="D11" s="109" t="s">
        <v>33703</v>
      </c>
      <c r="E11" s="112"/>
      <c r="F11" s="113"/>
      <c r="G11" s="81">
        <f ca="1">IFERROR(NOW()-F11,"-")</f>
        <v>45941.389342361108</v>
      </c>
      <c r="H11" s="113">
        <v>45941.354189814818</v>
      </c>
      <c r="I11" s="109" t="str">
        <f>IFERROR(VLOOKUP(D11,DB!A:F,6,0),"")</f>
        <v>SCECO</v>
      </c>
      <c r="J11" s="108" t="str">
        <f>IFERROR(VLOOKUP(D11,DB!A:G,7,0),"")</f>
        <v>Dead</v>
      </c>
      <c r="K11" s="114" t="s">
        <v>39088</v>
      </c>
      <c r="L11" s="115" t="str">
        <f>IFERROR(VLOOKUP(D11,DB!A:I,9,0),"")</f>
        <v>Latis</v>
      </c>
    </row>
    <row r="12" spans="1:16383" ht="31.5" customHeight="1">
      <c r="A12" s="110"/>
      <c r="B12" s="109" t="str">
        <f>IFERROR(VLOOKUP(D12,DB!A:K,11,0),"")</f>
        <v/>
      </c>
      <c r="C12" s="111"/>
      <c r="D12" s="163"/>
      <c r="E12" s="112"/>
      <c r="F12" s="113"/>
      <c r="G12" s="81">
        <f ca="1">IFERROR(NOW()-F12,"-")</f>
        <v>45941.389342361108</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45941.389342361108</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45941.389342361108</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45941.389342361108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45941.389342361108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45941.389342361108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45941.389342361108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45941.389342361108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45941.389342361108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45941.389342361108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45941.389342361108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45941.389342361108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45941.389342361108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45941.389342361108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45941.389342361108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45941.389342361108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45941.389342361108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45941.389342361108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45941.389342361108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45941.389342361108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45941.389342361108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45941.389342361108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45941.389342361108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45941.389342361108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45941.389342361108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45941.389342361108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45941.389342361108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45941.389342361108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45941.389342361108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45941.389342361108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45941.389342361108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45941.389342361108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45941.389342361108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45941.389342361108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45941.389342361108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45941.389342361108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45941.389342361108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45941.389342361108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45941.389342361108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45941.389342361108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45941.389342361108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45941.389342361108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45941.389342361108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45941.389342361108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45941.389342361108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45941.389342361108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45941.389342361108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45941.389342361108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45941.389342361108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45941.389342361108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45941.389342361108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45941.389342361108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45941.389342361108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45941.389342361108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45941.389342361108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45941.389342361108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45941.389342361108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45941.389342361108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45941.389342361108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45941.389342361108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45941.389342361108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45941.389342361108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45941.389342361108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45941.389342361108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45941.389342361108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45941.389342361108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45941.389342361108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45941.389342361108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45941.389342361108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45941.389342361108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45941.389342361108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45941.389342361108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45941.389342361108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45941.389342361108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45941.389342361108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45941.389342361108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45941.389342361108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45941.389342361108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45941.389342361108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45941.389342361108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45941.389342361108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45941.389342361108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45941.389342361108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45941.389342361108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45941.389342361108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45941.389342361108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45941.389342361108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45941.389342361108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45941.389342361108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45941.389342361108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45941.389342361108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45941.389342361108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45941.389342361108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45941.389342361108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45941.389342361108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45941.389342361108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45941.389342361108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45941.389342361108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45941.389342361108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45941.389342361108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45941.389342361108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45941.389342361108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45941.389342361108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45941.389342361108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45941.389342361108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45941.389342361108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45941.389342361108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45941.389342361108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45941.389342361108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45941.389342361108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45941.389342361108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45941.389342361108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45941.389342361108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45941.389342361108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45941.389342361108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45941.389342361108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45941.389342361108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45941.389342361108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45941.389342361108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45941.389342361108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45941.389342361108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45941.389342361108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45941.389342361108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45941.389342361108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45941.389342361108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45941.389342361108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45941.389342361108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45941.389342361108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45941.389342361108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45941.389342361108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45941.389342361108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45941.389342361108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45941.389342361108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45941.389342361108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45941.389342361108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45941.389342361108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45941.389342361108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45941.389342361108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45941.389342361108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45941.389342361108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45941.389342361108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45941.389342361108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45941.389342361108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45941.389342361108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45941.389342361108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45941.389342361108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45941.389342361108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45941.389342361108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45941.389342361108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45941.389342361108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45941.389342361108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45941.389342361108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45941.389342361108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45941.389342361108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45941.389342361108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45941.389342361108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45941.389342361108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45941.389342361108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45941.389342361108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45941.389342361108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45941.389342361108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45941.389342361108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45941.389342361108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45941.389342361108</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2025-10-11T06:20:42Z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